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'doc1'!$8:$9</definedName>
  </definedNames>
  <calcPr fullCalcOnLoad="1"/>
</workbook>
</file>

<file path=xl/sharedStrings.xml><?xml version="1.0" encoding="utf-8"?>
<sst xmlns="http://schemas.openxmlformats.org/spreadsheetml/2006/main" count="401" uniqueCount="230">
  <si>
    <t>w złotych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</si>
  <si>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</si>
  <si>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</si>
  <si>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</si>
  <si>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</si>
  <si>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</si>
  <si>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</si>
  <si>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</si>
  <si>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</si>
  <si>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</si>
  <si>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</si>
  <si>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</si>
  <si>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</si>
  <si>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</si>
  <si>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</si>
  <si>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</si>
  <si>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</si>
  <si>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</si>
  <si>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</si>
  <si>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</si>
  <si>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</si>
  <si>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700</t>
  </si>
  <si>
    <t>Gospodarka mieszkaniowa</t>
  </si>
  <si>
    <t>70001</t>
  </si>
  <si>
    <t>Zakłady gospodarki mieszkaniowej</t>
  </si>
  <si>
    <t>0960</t>
  </si>
  <si>
    <t>Otrzymane spadki, zapisy i darowizny w postaci pieniężnej</t>
  </si>
  <si>
    <t>70005</t>
  </si>
  <si>
    <t>Gospodarka gruntami i nieruchomościami</t>
  </si>
  <si>
    <t>0920</t>
  </si>
  <si>
    <t>Pozostałe odsetki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</si>
  <si>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</si>
  <si>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</si>
  <si>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</si>
  <si>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</si>
  <si>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</si>
  <si>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</si>
  <si>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</si>
  <si>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</si>
  <si>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</si>
  <si>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</si>
  <si>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0970</t>
  </si>
  <si>
    <t>Wpływy z różnych dochodów</t>
  </si>
  <si>
    <t>2320</t>
  </si>
  <si>
    <t>Dotacje celowe otrzymane z powiatu na zadania bieżące realizowane na podstawie porozumień (umów) między jednostkami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</si>
  <si>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</si>
  <si>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</si>
  <si>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</si>
  <si>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</si>
  <si>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</si>
  <si>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</si>
  <si>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</si>
  <si>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</si>
  <si>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</si>
  <si>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</si>
  <si>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</si>
  <si>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</si>
  <si>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</si>
  <si>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</si>
  <si>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</si>
  <si>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</si>
  <si>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</si>
  <si>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</si>
  <si>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</si>
  <si>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</si>
  <si>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</si>
  <si>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</si>
  <si>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</si>
  <si>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</si>
  <si>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</si>
  <si>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</si>
  <si>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</si>
  <si>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</si>
  <si>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</si>
  <si>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</si>
  <si>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</si>
  <si>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</si>
  <si>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</si>
  <si>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</si>
  <si>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</si>
  <si>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</si>
  <si>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</si>
  <si>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</si>
  <si>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</si>
  <si>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</si>
  <si>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</si>
  <si>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</si>
  <si>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</si>
  <si>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</si>
  <si>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</si>
  <si>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</si>
  <si>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</si>
  <si>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</si>
  <si>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</si>
  <si>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</si>
  <si>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</si>
  <si>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</si>
  <si>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</si>
  <si>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</si>
  <si>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</si>
  <si>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</si>
  <si>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</si>
  <si>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</si>
  <si>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</si>
  <si>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</si>
  <si>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</si>
  <si>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</si>
  <si>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</si>
  <si>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</si>
  <si>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</si>
  <si>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</si>
  <si>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</si>
  <si>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</si>
  <si>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</si>
  <si>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</si>
  <si>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801</t>
  </si>
  <si>
    <t>Oświata i wychowanie</t>
  </si>
  <si>
    <t>80101</t>
  </si>
  <si>
    <t>Szkoły podstawowe</t>
  </si>
  <si>
    <t>0830</t>
  </si>
  <si>
    <t>Wpływy z usług</t>
  </si>
  <si>
    <t>80104</t>
  </si>
  <si>
    <t xml:space="preserve">Przedszkola </t>
  </si>
  <si>
    <t>80110</t>
  </si>
  <si>
    <t>Gimnazja</t>
  </si>
  <si>
    <t>80130</t>
  </si>
  <si>
    <t>Szkoły zawodowe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</si>
  <si>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</si>
  <si>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</si>
  <si>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</si>
  <si>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</si>
  <si>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</si>
  <si>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</si>
  <si>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</si>
  <si>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</si>
  <si>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</si>
  <si>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</si>
  <si>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</si>
  <si>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</si>
  <si>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</si>
  <si>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</si>
  <si>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</si>
  <si>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</si>
  <si>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</si>
  <si>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</si>
  <si>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</si>
  <si>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</si>
  <si>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</si>
  <si>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</si>
  <si>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</si>
  <si>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</si>
  <si>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</si>
  <si>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</si>
  <si>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</si>
  <si>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2370</t>
  </si>
  <si>
    <t>90003</t>
  </si>
  <si>
    <t>Oczyszczanie miast i wsi</t>
  </si>
  <si>
    <t>90019</t>
  </si>
  <si>
    <t>Wpływy i wydatki związane z gromadzeniem środków z opłat i kar za korzystanie ze środowiska</t>
  </si>
  <si>
    <t>0690</t>
  </si>
  <si>
    <t>Wpływy z różnych opłat</t>
  </si>
  <si>
    <t>926</t>
  </si>
  <si>
    <t>Kultura fizyczna i sport</t>
  </si>
  <si>
    <t>92604</t>
  </si>
  <si>
    <t>Instytucje kultury fizycznej</t>
  </si>
  <si>
    <t>92695</t>
  </si>
  <si>
    <t>2440</t>
  </si>
  <si>
    <t>Dotacje otrzymane z funduszy celowych na realizację zadań bieżących jednostek sektora finansów publicznych</t>
  </si>
  <si>
    <t>razem:</t>
  </si>
  <si>
    <t>majątkowe</t>
  </si>
  <si>
    <t>01041</t>
  </si>
  <si>
    <t xml:space="preserve">Program rozwoju Obszarów Wiejskich 2007-2013 </t>
  </si>
  <si>
    <t>Dotacje celowe w ramach programów finansowanych z udziałem środków europejskich oraz środków, o których mowa w art.5 ust.1 pkt. 3 oraz ust. 3 pkt 5 i 6 ustawy, lub płatności w ramach budżetu środków europejskich</t>
  </si>
  <si>
    <t>600</t>
  </si>
  <si>
    <t>Transport i łączność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</si>
  <si>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</si>
  <si>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</si>
  <si>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</si>
  <si>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</si>
  <si>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6207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</si>
  <si>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</si>
  <si>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</si>
  <si>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</si>
  <si>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</si>
  <si>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0870</t>
  </si>
  <si>
    <t>921</t>
  </si>
  <si>
    <t>Kultura i ochrona dziedzictwa narodowego</t>
  </si>
  <si>
    <t>92109</t>
  </si>
  <si>
    <t>Ogółem:</t>
  </si>
  <si>
    <t xml:space="preserve">w tym z tytułu dotacji
i środków na finansowanie wydatków na realizację zadań finansowanych z udziałem środków, o których mowa w art. 5 ust. 1 pkt 2 i 3 
</t>
  </si>
  <si>
    <t>Wykonanie</t>
  </si>
  <si>
    <t>0</t>
  </si>
  <si>
    <t>70095</t>
  </si>
  <si>
    <t>Pozostała działaność</t>
  </si>
  <si>
    <t>75075</t>
  </si>
  <si>
    <t>Promocja jednostek samorządu terytorialnego</t>
  </si>
  <si>
    <t>Wpływy z róznych opłat</t>
  </si>
  <si>
    <t>DOCHODY</t>
  </si>
  <si>
    <t>Załącznik nr 1</t>
  </si>
  <si>
    <t>%</t>
  </si>
  <si>
    <t>75056</t>
  </si>
  <si>
    <t>Spis powszechny i inne</t>
  </si>
  <si>
    <t>75095</t>
  </si>
  <si>
    <t>Domy i ośrodki kultury,świetlice i kluby</t>
  </si>
  <si>
    <t>Dotacje otrzymane z państwowych funduszy celowych na realizację zadań bieżących jednostek sektora finansów publicznych</t>
  </si>
  <si>
    <t>6260</t>
  </si>
  <si>
    <t>Dotacje otrzymane z państwowych funduszy celowych na finansowanie lub dofinansowanie kosztów realizacji inwestycji i zakupów inwestycyjnych jednostek sektora finansów publicznych</t>
  </si>
  <si>
    <t>Wpływyw z rożnych opłat</t>
  </si>
  <si>
    <t>Wpływy do budżetu nadwyżki środków obrotowych zakładu budżetowego</t>
  </si>
  <si>
    <t>92605</t>
  </si>
  <si>
    <t>Zadania w zakresie kultury fizycznej</t>
  </si>
  <si>
    <t>Wpływy ze sprzedaży składników majątkowych</t>
  </si>
  <si>
    <t>do sprawozdania z wykonania budżetu gminy Sława</t>
  </si>
  <si>
    <t xml:space="preserve">za rok 2011 </t>
  </si>
  <si>
    <t>75108</t>
  </si>
  <si>
    <t>Wybory do Sejmu i Senatu</t>
  </si>
  <si>
    <t>75412</t>
  </si>
  <si>
    <t>2710</t>
  </si>
  <si>
    <t>Ochotnicze straże pożarne</t>
  </si>
  <si>
    <t>Dotacja celowa otrzymana z tytułu pomocy finansowej udzielonej między jednostkami samorządu terytorialnego na dofinansowanie własnych zadań bieżących</t>
  </si>
  <si>
    <t>80195</t>
  </si>
  <si>
    <t>85395</t>
  </si>
  <si>
    <t>853</t>
  </si>
  <si>
    <t>Pozostałe zadania w zakresie polityki społecznej</t>
  </si>
  <si>
    <t>2007</t>
  </si>
  <si>
    <t>2009</t>
  </si>
  <si>
    <t>630</t>
  </si>
  <si>
    <t>Turystyka</t>
  </si>
  <si>
    <t>63003</t>
  </si>
  <si>
    <t>Zadania w zakresie upowszechniania turystyki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</si>
</sst>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14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5" xfId="0" applyNumberFormat="1" applyFill="1" applyBorder="1" applyAlignment="1" applyProtection="1">
      <alignment horizontal="left" vertical="center" wrapText="1"/>
      <protection locked="0"/>
    </xf>
    <xf numFmtId="49" fontId="0" fillId="34" borderId="16" xfId="0" applyNumberForma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0" fontId="0" fillId="0" borderId="18" xfId="0" applyNumberFormat="1" applyFont="1" applyFill="1" applyBorder="1" applyAlignment="1" applyProtection="1">
      <alignment horizontal="left"/>
      <protection locked="0"/>
    </xf>
    <xf numFmtId="10" fontId="0" fillId="0" borderId="18" xfId="0" applyNumberFormat="1" applyFont="1" applyFill="1" applyBorder="1" applyAlignment="1" applyProtection="1">
      <alignment horizontal="center" vertical="center"/>
      <protection locked="0"/>
    </xf>
    <xf numFmtId="10" fontId="7" fillId="0" borderId="18" xfId="0" applyNumberFormat="1" applyFont="1" applyFill="1" applyBorder="1" applyAlignment="1" applyProtection="1">
      <alignment horizontal="center" vertical="center"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19" xfId="0" applyNumberFormat="1" applyFont="1" applyFill="1" applyBorder="1" applyAlignment="1" applyProtection="1">
      <alignment/>
      <protection locked="0"/>
    </xf>
    <xf numFmtId="10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ill="1" applyBorder="1" applyAlignment="1" applyProtection="1">
      <alignment horizontal="left" vertical="center" wrapText="1"/>
      <protection locked="0"/>
    </xf>
    <xf numFmtId="49" fontId="0" fillId="34" borderId="14" xfId="0" applyNumberFormat="1" applyFont="1" applyFill="1" applyBorder="1" applyAlignment="1" applyProtection="1">
      <alignment vertical="center" wrapText="1"/>
      <protection locked="0"/>
    </xf>
    <xf numFmtId="49" fontId="0" fillId="34" borderId="15" xfId="0" applyNumberFormat="1" applyFont="1" applyFill="1" applyBorder="1" applyAlignment="1" applyProtection="1">
      <alignment vertical="center" wrapText="1"/>
      <protection locked="0"/>
    </xf>
    <xf numFmtId="49" fontId="0" fillId="34" borderId="16" xfId="0" applyNumberFormat="1" applyFont="1" applyFill="1" applyBorder="1" applyAlignment="1" applyProtection="1">
      <alignment vertical="center" wrapTex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3" fontId="0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2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4" fontId="0" fillId="0" borderId="25" xfId="0" applyNumberFormat="1" applyFont="1" applyFill="1" applyBorder="1" applyAlignment="1" applyProtection="1">
      <alignment horizontal="right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26" xfId="0" applyNumberFormat="1" applyFont="1" applyFill="1" applyBorder="1" applyAlignment="1" applyProtection="1">
      <alignment horizontal="right" vertical="center"/>
      <protection locked="0"/>
    </xf>
    <xf numFmtId="4" fontId="0" fillId="0" borderId="27" xfId="0" applyNumberFormat="1" applyFont="1" applyFill="1" applyBorder="1" applyAlignment="1" applyProtection="1">
      <alignment horizontal="right" vertical="center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2" xfId="0" applyNumberFormat="1" applyFill="1" applyBorder="1" applyAlignment="1" applyProtection="1">
      <alignment horizontal="left" vertical="center" wrapText="1"/>
      <protection locked="0"/>
    </xf>
    <xf numFmtId="3" fontId="0" fillId="34" borderId="12" xfId="0" applyNumberFormat="1" applyFill="1" applyBorder="1" applyAlignment="1" applyProtection="1">
      <alignment horizontal="right" vertical="center" wrapText="1"/>
      <protection locked="0"/>
    </xf>
    <xf numFmtId="3" fontId="0" fillId="34" borderId="22" xfId="0" applyNumberFormat="1" applyFill="1" applyBorder="1" applyAlignment="1" applyProtection="1">
      <alignment horizontal="right" vertical="center" wrapText="1"/>
      <protection locked="0"/>
    </xf>
    <xf numFmtId="3" fontId="0" fillId="34" borderId="14" xfId="0" applyNumberFormat="1" applyFill="1" applyBorder="1" applyAlignment="1" applyProtection="1">
      <alignment horizontal="right" vertical="center" wrapText="1"/>
      <protection locked="0"/>
    </xf>
    <xf numFmtId="49" fontId="0" fillId="34" borderId="14" xfId="0" applyNumberFormat="1" applyFill="1" applyBorder="1" applyAlignment="1" applyProtection="1">
      <alignment horizontal="center" vertical="center" wrapText="1"/>
      <protection locked="0"/>
    </xf>
    <xf numFmtId="49" fontId="0" fillId="34" borderId="16" xfId="0" applyNumberFormat="1" applyFill="1" applyBorder="1" applyAlignment="1" applyProtection="1">
      <alignment horizontal="center" vertical="center" wrapText="1"/>
      <protection locked="0"/>
    </xf>
    <xf numFmtId="3" fontId="0" fillId="34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25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 quotePrefix="1">
      <alignment horizontal="center" vertical="center" wrapText="1"/>
      <protection locked="0"/>
    </xf>
    <xf numFmtId="3" fontId="0" fillId="34" borderId="15" xfId="0" applyNumberFormat="1" applyFill="1" applyBorder="1" applyAlignment="1" applyProtection="1">
      <alignment horizontal="right" vertical="center" wrapText="1"/>
      <protection locked="0"/>
    </xf>
    <xf numFmtId="3" fontId="0" fillId="34" borderId="25" xfId="0" applyNumberFormat="1" applyFill="1" applyBorder="1" applyAlignment="1" applyProtection="1">
      <alignment horizontal="right" vertical="center" wrapText="1"/>
      <protection locked="0"/>
    </xf>
    <xf numFmtId="49" fontId="0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5" xfId="0" applyNumberFormat="1" applyFill="1" applyBorder="1" applyAlignment="1" applyProtection="1">
      <alignment horizontal="left" vertical="center" wrapText="1"/>
      <protection locked="0"/>
    </xf>
    <xf numFmtId="49" fontId="0" fillId="34" borderId="16" xfId="0" applyNumberForma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0" fillId="34" borderId="14" xfId="0" applyNumberFormat="1" applyFill="1" applyBorder="1" applyAlignment="1" applyProtection="1">
      <alignment horizontal="right" vertical="center" wrapText="1"/>
      <protection locked="0"/>
    </xf>
    <xf numFmtId="49" fontId="0" fillId="34" borderId="12" xfId="0" applyNumberFormat="1" applyFill="1" applyBorder="1" applyAlignment="1" applyProtection="1">
      <alignment horizontal="center" vertical="center" wrapText="1"/>
      <protection locked="0"/>
    </xf>
    <xf numFmtId="49" fontId="0" fillId="34" borderId="28" xfId="0" applyNumberFormat="1" applyFill="1" applyBorder="1" applyAlignment="1" applyProtection="1">
      <alignment horizontal="center" vertical="center" wrapText="1"/>
      <protection locked="0"/>
    </xf>
    <xf numFmtId="49" fontId="0" fillId="34" borderId="29" xfId="0" applyNumberFormat="1" applyFill="1" applyBorder="1" applyAlignment="1" applyProtection="1">
      <alignment horizontal="center" vertical="center" wrapText="1"/>
      <protection locked="0"/>
    </xf>
    <xf numFmtId="49" fontId="0" fillId="34" borderId="28" xfId="0" applyNumberFormat="1" applyFill="1" applyBorder="1" applyAlignment="1" applyProtection="1">
      <alignment horizontal="left" vertical="center" wrapText="1"/>
      <protection locked="0"/>
    </xf>
    <xf numFmtId="49" fontId="0" fillId="34" borderId="30" xfId="0" applyNumberFormat="1" applyFill="1" applyBorder="1" applyAlignment="1" applyProtection="1">
      <alignment horizontal="left" vertical="center" wrapText="1"/>
      <protection locked="0"/>
    </xf>
    <xf numFmtId="49" fontId="0" fillId="34" borderId="29" xfId="0" applyNumberFormat="1" applyFill="1" applyBorder="1" applyAlignment="1" applyProtection="1">
      <alignment horizontal="left" vertical="center" wrapText="1"/>
      <protection locked="0"/>
    </xf>
    <xf numFmtId="3" fontId="0" fillId="34" borderId="11" xfId="0" applyNumberFormat="1" applyFill="1" applyBorder="1" applyAlignment="1" applyProtection="1">
      <alignment horizontal="right" vertical="center" wrapText="1"/>
      <protection locked="0"/>
    </xf>
    <xf numFmtId="49" fontId="2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1" xfId="0" applyNumberFormat="1" applyFill="1" applyBorder="1" applyAlignment="1" applyProtection="1">
      <alignment horizontal="left" vertical="center" wrapText="1"/>
      <protection locked="0"/>
    </xf>
    <xf numFmtId="49" fontId="0" fillId="34" borderId="33" xfId="0" applyNumberFormat="1" applyFill="1" applyBorder="1" applyAlignment="1" applyProtection="1">
      <alignment horizontal="left" vertical="center" wrapText="1"/>
      <protection locked="0"/>
    </xf>
    <xf numFmtId="49" fontId="0" fillId="34" borderId="32" xfId="0" applyNumberFormat="1" applyFill="1" applyBorder="1" applyAlignment="1" applyProtection="1">
      <alignment horizontal="left" vertical="center" wrapText="1"/>
      <protection locked="0"/>
    </xf>
    <xf numFmtId="3" fontId="0" fillId="34" borderId="13" xfId="0" applyNumberFormat="1" applyFill="1" applyBorder="1" applyAlignment="1" applyProtection="1">
      <alignment horizontal="right" vertical="center" wrapText="1"/>
      <protection locked="0"/>
    </xf>
    <xf numFmtId="3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4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33" xfId="0" applyNumberFormat="1" applyFont="1" applyFill="1" applyBorder="1" applyAlignment="1" applyProtection="1">
      <alignment horizontal="right" vertical="center" wrapText="1"/>
      <protection locked="0"/>
    </xf>
    <xf numFmtId="3" fontId="0" fillId="34" borderId="32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4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5" xfId="0" applyNumberFormat="1" applyFont="1" applyFill="1" applyBorder="1" applyAlignment="1" applyProtection="1">
      <alignment horizontal="right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3" fontId="0" fillId="33" borderId="10" xfId="0" applyNumberFormat="1" applyFill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2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right" vertical="center"/>
      <protection locked="0"/>
    </xf>
    <xf numFmtId="4" fontId="0" fillId="0" borderId="23" xfId="0" applyNumberFormat="1" applyFont="1" applyFill="1" applyBorder="1" applyAlignment="1" applyProtection="1">
      <alignment horizontal="right" vertical="center"/>
      <protection locked="0"/>
    </xf>
    <xf numFmtId="4" fontId="0" fillId="0" borderId="28" xfId="0" applyNumberFormat="1" applyFont="1" applyFill="1" applyBorder="1" applyAlignment="1" applyProtection="1">
      <alignment horizontal="right" vertical="center"/>
      <protection locked="0"/>
    </xf>
    <xf numFmtId="4" fontId="0" fillId="0" borderId="30" xfId="0" applyNumberFormat="1" applyFont="1" applyFill="1" applyBorder="1" applyAlignment="1" applyProtection="1">
      <alignment horizontal="right" vertical="center"/>
      <protection locked="0"/>
    </xf>
    <xf numFmtId="4" fontId="0" fillId="0" borderId="31" xfId="0" applyNumberFormat="1" applyFont="1" applyFill="1" applyBorder="1" applyAlignment="1" applyProtection="1">
      <alignment horizontal="right" vertical="center"/>
      <protection locked="0"/>
    </xf>
    <xf numFmtId="4" fontId="0" fillId="0" borderId="33" xfId="0" applyNumberFormat="1" applyFont="1" applyFill="1" applyBorder="1" applyAlignment="1" applyProtection="1">
      <alignment horizontal="right" vertical="center"/>
      <protection locked="0"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  <xf numFmtId="4" fontId="7" fillId="0" borderId="15" xfId="0" applyNumberFormat="1" applyFont="1" applyFill="1" applyBorder="1" applyAlignment="1" applyProtection="1">
      <alignment horizontal="right" vertical="center"/>
      <protection locked="0"/>
    </xf>
    <xf numFmtId="4" fontId="6" fillId="0" borderId="14" xfId="0" applyNumberFormat="1" applyFont="1" applyFill="1" applyBorder="1" applyAlignment="1" applyProtection="1">
      <alignment horizontal="right" vertical="center"/>
      <protection locked="0"/>
    </xf>
    <xf numFmtId="4" fontId="6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3" fontId="0" fillId="34" borderId="16" xfId="0" applyNumberFormat="1" applyFill="1" applyBorder="1" applyAlignment="1" applyProtection="1">
      <alignment horizontal="right" vertical="center" wrapText="1"/>
      <protection locked="0"/>
    </xf>
    <xf numFmtId="49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1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3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3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7" xfId="0" applyNumberFormat="1" applyFont="1" applyFill="1" applyBorder="1" applyAlignment="1" applyProtection="1">
      <alignment horizontal="right" vertical="center"/>
      <protection locked="0"/>
    </xf>
    <xf numFmtId="3" fontId="0" fillId="34" borderId="16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showGridLines="0" tabSelected="1" zoomScalePageLayoutView="0" workbookViewId="0" topLeftCell="A197">
      <selection activeCell="N101" sqref="N101:O101"/>
    </sheetView>
  </sheetViews>
  <sheetFormatPr defaultColWidth="9.33203125" defaultRowHeight="12.75"/>
  <cols>
    <col min="1" max="1" width="6.16015625" style="0" customWidth="1"/>
    <col min="2" max="2" width="10.83203125" style="0" customWidth="1"/>
    <col min="3" max="3" width="11.16015625" style="0" customWidth="1"/>
    <col min="4" max="4" width="9.5" style="0" customWidth="1"/>
    <col min="5" max="5" width="0.4921875" style="0" customWidth="1"/>
    <col min="6" max="6" width="34.5" style="0" customWidth="1"/>
    <col min="7" max="7" width="0.4921875" style="0" customWidth="1"/>
    <col min="8" max="8" width="7" style="0" customWidth="1"/>
    <col min="9" max="9" width="12" style="0" customWidth="1"/>
    <col min="10" max="10" width="3" style="0" customWidth="1"/>
    <col min="11" max="11" width="3.66015625" style="0" customWidth="1"/>
    <col min="12" max="12" width="3" style="0" hidden="1" customWidth="1"/>
    <col min="13" max="13" width="0.4921875" style="0" customWidth="1"/>
    <col min="14" max="14" width="10.16015625" style="0" bestFit="1" customWidth="1"/>
    <col min="15" max="15" width="5.83203125" style="0" customWidth="1"/>
    <col min="16" max="16" width="9.83203125" style="0" customWidth="1"/>
  </cols>
  <sheetData>
    <row r="1" spans="9:16" ht="12.75">
      <c r="I1" s="12"/>
      <c r="J1" s="12"/>
      <c r="K1" s="132" t="s">
        <v>198</v>
      </c>
      <c r="L1" s="132"/>
      <c r="M1" s="132"/>
      <c r="N1" s="132"/>
      <c r="O1" s="132"/>
      <c r="P1" s="132"/>
    </row>
    <row r="2" spans="6:16" ht="11.25" customHeight="1">
      <c r="F2" s="72" t="s">
        <v>197</v>
      </c>
      <c r="G2" s="72"/>
      <c r="H2" s="72"/>
      <c r="I2" s="132" t="s">
        <v>212</v>
      </c>
      <c r="J2" s="132"/>
      <c r="K2" s="132"/>
      <c r="L2" s="132"/>
      <c r="M2" s="132"/>
      <c r="N2" s="132"/>
      <c r="O2" s="132"/>
      <c r="P2" s="132"/>
    </row>
    <row r="3" spans="11:16" ht="12.75">
      <c r="K3" s="133" t="s">
        <v>213</v>
      </c>
      <c r="L3" s="133"/>
      <c r="M3" s="133"/>
      <c r="N3" s="133"/>
      <c r="O3" s="133"/>
      <c r="P3" s="133"/>
    </row>
    <row r="4" spans="1:15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3" ht="8.25" customHeight="1" hidden="1">
      <c r="A5" s="69"/>
      <c r="B5" s="69"/>
      <c r="C5" s="69"/>
      <c r="D5" s="69"/>
      <c r="E5" s="69"/>
      <c r="F5" s="69"/>
      <c r="G5" s="69"/>
      <c r="H5" s="69"/>
      <c r="I5" s="69"/>
      <c r="J5" s="69"/>
      <c r="K5" s="1"/>
      <c r="L5" s="69"/>
      <c r="M5" s="69"/>
    </row>
    <row r="6" spans="1:15" ht="13.5" customHeight="1" hidden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2" t="s">
        <v>0</v>
      </c>
      <c r="O6" s="72"/>
    </row>
    <row r="7" spans="1:13" ht="13.5" customHeight="1" hidden="1">
      <c r="A7" s="69"/>
      <c r="B7" s="69"/>
      <c r="C7" s="69"/>
      <c r="D7" s="76"/>
      <c r="E7" s="76"/>
      <c r="F7" s="76"/>
      <c r="G7" s="76"/>
      <c r="H7" s="69"/>
      <c r="I7" s="69"/>
      <c r="J7" s="69"/>
      <c r="K7" s="69"/>
      <c r="L7" s="69"/>
      <c r="M7" s="69"/>
    </row>
    <row r="8" spans="2:16" ht="42.75" customHeight="1">
      <c r="B8" s="2" t="s">
        <v>1</v>
      </c>
      <c r="C8" s="2" t="s">
        <v>2</v>
      </c>
      <c r="D8" s="73" t="s">
        <v>3</v>
      </c>
      <c r="E8" s="73"/>
      <c r="F8" s="73" t="s">
        <v>4</v>
      </c>
      <c r="G8" s="73"/>
      <c r="H8" s="73"/>
      <c r="I8" s="73" t="s">
        <v>5</v>
      </c>
      <c r="J8" s="73"/>
      <c r="K8" s="73"/>
      <c r="L8" s="73"/>
      <c r="M8" s="74"/>
      <c r="N8" s="116" t="s">
        <v>190</v>
      </c>
      <c r="O8" s="117"/>
      <c r="P8" s="18" t="s">
        <v>199</v>
      </c>
    </row>
    <row r="9" spans="2:16" ht="13.5" customHeight="1">
      <c r="B9" s="3" t="s">
        <v>6</v>
      </c>
      <c r="C9" s="3" t="s">
        <v>7</v>
      </c>
      <c r="D9" s="75" t="s">
        <v>8</v>
      </c>
      <c r="E9" s="75"/>
      <c r="F9" s="75" t="s">
        <v>9</v>
      </c>
      <c r="G9" s="75"/>
      <c r="H9" s="75"/>
      <c r="I9" s="75" t="s">
        <v>10</v>
      </c>
      <c r="J9" s="75"/>
      <c r="K9" s="75"/>
      <c r="L9" s="75"/>
      <c r="M9" s="77"/>
      <c r="N9" s="120">
        <v>6</v>
      </c>
      <c r="O9" s="121"/>
      <c r="P9" s="19">
        <v>7</v>
      </c>
    </row>
    <row r="10" spans="2:16" ht="13.5" customHeight="1">
      <c r="B10" s="118" t="s">
        <v>11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20"/>
    </row>
    <row r="11" spans="2:16" ht="13.5" customHeight="1">
      <c r="B11" s="4" t="s">
        <v>12</v>
      </c>
      <c r="C11" s="5"/>
      <c r="D11" s="62"/>
      <c r="E11" s="62"/>
      <c r="F11" s="36" t="s">
        <v>13</v>
      </c>
      <c r="G11" s="36"/>
      <c r="H11" s="36"/>
      <c r="I11" s="45">
        <f>I12</f>
        <v>648222</v>
      </c>
      <c r="J11" s="46"/>
      <c r="K11" s="46"/>
      <c r="L11" s="46"/>
      <c r="M11" s="56"/>
      <c r="N11" s="48">
        <f>N12</f>
        <v>651884.4</v>
      </c>
      <c r="O11" s="49"/>
      <c r="P11" s="21">
        <f>N11/I11</f>
        <v>1.005649916232402</v>
      </c>
    </row>
    <row r="12" spans="2:16" ht="13.5" customHeight="1">
      <c r="B12" s="5"/>
      <c r="C12" s="4" t="s">
        <v>15</v>
      </c>
      <c r="D12" s="62"/>
      <c r="E12" s="62"/>
      <c r="F12" s="36" t="s">
        <v>16</v>
      </c>
      <c r="G12" s="36"/>
      <c r="H12" s="36"/>
      <c r="I12" s="59">
        <f>I14</f>
        <v>648222</v>
      </c>
      <c r="J12" s="60"/>
      <c r="K12" s="60"/>
      <c r="L12" s="60"/>
      <c r="M12" s="61"/>
      <c r="N12" s="48">
        <f>SUM(N13:N14)</f>
        <v>651884.4</v>
      </c>
      <c r="O12" s="49"/>
      <c r="P12" s="21">
        <f aca="true" t="shared" si="0" ref="P12:P84">N12/I12</f>
        <v>1.005649916232402</v>
      </c>
    </row>
    <row r="13" spans="2:16" ht="57" customHeight="1">
      <c r="B13" s="5"/>
      <c r="C13" s="9"/>
      <c r="D13" s="63" t="s">
        <v>17</v>
      </c>
      <c r="E13" s="42"/>
      <c r="F13" s="36" t="s">
        <v>18</v>
      </c>
      <c r="G13" s="36"/>
      <c r="H13" s="36"/>
      <c r="I13" s="59">
        <v>0</v>
      </c>
      <c r="J13" s="60"/>
      <c r="K13" s="60"/>
      <c r="L13" s="60"/>
      <c r="M13" s="61"/>
      <c r="N13" s="48">
        <v>3692.05</v>
      </c>
      <c r="O13" s="106"/>
      <c r="P13" s="21">
        <v>0</v>
      </c>
    </row>
    <row r="14" spans="2:16" ht="45.75" customHeight="1">
      <c r="B14" s="5"/>
      <c r="C14" s="5"/>
      <c r="D14" s="43" t="s">
        <v>19</v>
      </c>
      <c r="E14" s="43"/>
      <c r="F14" s="36" t="s">
        <v>20</v>
      </c>
      <c r="G14" s="36"/>
      <c r="H14" s="36"/>
      <c r="I14" s="45">
        <v>648222</v>
      </c>
      <c r="J14" s="46"/>
      <c r="K14" s="46"/>
      <c r="L14" s="46"/>
      <c r="M14" s="56"/>
      <c r="N14" s="48">
        <v>648192.35</v>
      </c>
      <c r="O14" s="49"/>
      <c r="P14" s="21">
        <f t="shared" si="0"/>
        <v>0.9999542594975178</v>
      </c>
    </row>
    <row r="15" spans="2:16" ht="13.5" customHeight="1">
      <c r="B15" s="9" t="s">
        <v>173</v>
      </c>
      <c r="C15" s="9"/>
      <c r="D15" s="78"/>
      <c r="E15" s="79"/>
      <c r="F15" s="66" t="s">
        <v>174</v>
      </c>
      <c r="G15" s="70"/>
      <c r="H15" s="71"/>
      <c r="I15" s="59">
        <f>I16</f>
        <v>0</v>
      </c>
      <c r="J15" s="60"/>
      <c r="K15" s="60"/>
      <c r="L15" s="60"/>
      <c r="M15" s="61"/>
      <c r="N15" s="48">
        <f>N16</f>
        <v>744.66</v>
      </c>
      <c r="O15" s="106"/>
      <c r="P15" s="21">
        <v>0</v>
      </c>
    </row>
    <row r="16" spans="2:16" ht="13.5" customHeight="1">
      <c r="B16" s="4"/>
      <c r="C16" s="9" t="s">
        <v>175</v>
      </c>
      <c r="D16" s="78"/>
      <c r="E16" s="79"/>
      <c r="F16" s="66" t="s">
        <v>176</v>
      </c>
      <c r="G16" s="70"/>
      <c r="H16" s="71"/>
      <c r="I16" s="59">
        <f>I17</f>
        <v>0</v>
      </c>
      <c r="J16" s="60"/>
      <c r="K16" s="60"/>
      <c r="L16" s="60"/>
      <c r="M16" s="61"/>
      <c r="N16" s="48">
        <f>N17</f>
        <v>744.66</v>
      </c>
      <c r="O16" s="106"/>
      <c r="P16" s="21">
        <v>0</v>
      </c>
    </row>
    <row r="17" spans="2:16" ht="22.5" customHeight="1">
      <c r="B17" s="4"/>
      <c r="C17" s="9"/>
      <c r="D17" s="78" t="s">
        <v>25</v>
      </c>
      <c r="E17" s="79"/>
      <c r="F17" s="28" t="s">
        <v>26</v>
      </c>
      <c r="G17" s="14"/>
      <c r="H17" s="15"/>
      <c r="I17" s="59">
        <v>0</v>
      </c>
      <c r="J17" s="60"/>
      <c r="K17" s="60"/>
      <c r="L17" s="60"/>
      <c r="M17" s="61"/>
      <c r="N17" s="48">
        <v>744.66</v>
      </c>
      <c r="O17" s="106"/>
      <c r="P17" s="21">
        <v>0</v>
      </c>
    </row>
    <row r="18" spans="2:16" ht="13.5" customHeight="1">
      <c r="B18" s="4" t="s">
        <v>21</v>
      </c>
      <c r="C18" s="5"/>
      <c r="D18" s="62"/>
      <c r="E18" s="62"/>
      <c r="F18" s="36" t="s">
        <v>22</v>
      </c>
      <c r="G18" s="36"/>
      <c r="H18" s="36"/>
      <c r="I18" s="45">
        <f>I19+I24+I21</f>
        <v>311634</v>
      </c>
      <c r="J18" s="46"/>
      <c r="K18" s="46"/>
      <c r="L18" s="46"/>
      <c r="M18" s="56"/>
      <c r="N18" s="48">
        <f>N19+N21+N24</f>
        <v>359664.58999999997</v>
      </c>
      <c r="O18" s="49"/>
      <c r="P18" s="21">
        <f t="shared" si="0"/>
        <v>1.1541249991977767</v>
      </c>
    </row>
    <row r="19" spans="2:16" ht="13.5" customHeight="1">
      <c r="B19" s="5"/>
      <c r="C19" s="4" t="s">
        <v>23</v>
      </c>
      <c r="D19" s="62"/>
      <c r="E19" s="62"/>
      <c r="F19" s="36" t="s">
        <v>24</v>
      </c>
      <c r="G19" s="36"/>
      <c r="H19" s="36"/>
      <c r="I19" s="46">
        <f>I20</f>
        <v>3134</v>
      </c>
      <c r="J19" s="46"/>
      <c r="K19" s="46"/>
      <c r="L19" s="46"/>
      <c r="M19" s="56"/>
      <c r="N19" s="48">
        <f>N20</f>
        <v>3657.22</v>
      </c>
      <c r="O19" s="49"/>
      <c r="P19" s="21">
        <f t="shared" si="0"/>
        <v>1.1669495851946394</v>
      </c>
    </row>
    <row r="20" spans="2:16" ht="25.5" customHeight="1">
      <c r="B20" s="5"/>
      <c r="C20" s="5"/>
      <c r="D20" s="43" t="s">
        <v>25</v>
      </c>
      <c r="E20" s="43"/>
      <c r="F20" s="36" t="s">
        <v>26</v>
      </c>
      <c r="G20" s="36"/>
      <c r="H20" s="36"/>
      <c r="I20" s="46">
        <v>3134</v>
      </c>
      <c r="J20" s="46"/>
      <c r="K20" s="46"/>
      <c r="L20" s="46"/>
      <c r="M20" s="56"/>
      <c r="N20" s="48">
        <v>3657.22</v>
      </c>
      <c r="O20" s="49"/>
      <c r="P20" s="21">
        <f t="shared" si="0"/>
        <v>1.1669495851946394</v>
      </c>
    </row>
    <row r="21" spans="2:16" ht="13.5" customHeight="1">
      <c r="B21" s="5"/>
      <c r="C21" s="4" t="s">
        <v>27</v>
      </c>
      <c r="D21" s="62"/>
      <c r="E21" s="62"/>
      <c r="F21" s="36" t="s">
        <v>28</v>
      </c>
      <c r="G21" s="36"/>
      <c r="H21" s="36"/>
      <c r="I21" s="46">
        <f>I22+I23</f>
        <v>213500</v>
      </c>
      <c r="J21" s="46"/>
      <c r="K21" s="46"/>
      <c r="L21" s="46"/>
      <c r="M21" s="56"/>
      <c r="N21" s="48">
        <f>N22+N23</f>
        <v>240814.46</v>
      </c>
      <c r="O21" s="49"/>
      <c r="P21" s="21">
        <f t="shared" si="0"/>
        <v>1.127936580796253</v>
      </c>
    </row>
    <row r="22" spans="2:16" ht="57.75" customHeight="1">
      <c r="B22" s="5"/>
      <c r="C22" s="5"/>
      <c r="D22" s="43" t="s">
        <v>17</v>
      </c>
      <c r="E22" s="43"/>
      <c r="F22" s="36" t="s">
        <v>18</v>
      </c>
      <c r="G22" s="36"/>
      <c r="H22" s="36"/>
      <c r="I22" s="46">
        <v>210000</v>
      </c>
      <c r="J22" s="46"/>
      <c r="K22" s="46"/>
      <c r="L22" s="46"/>
      <c r="M22" s="56"/>
      <c r="N22" s="48">
        <v>236316.3</v>
      </c>
      <c r="O22" s="49"/>
      <c r="P22" s="21">
        <f t="shared" si="0"/>
        <v>1.1253157142857142</v>
      </c>
    </row>
    <row r="23" spans="2:16" ht="15" customHeight="1">
      <c r="B23" s="5"/>
      <c r="C23" s="5"/>
      <c r="D23" s="43" t="s">
        <v>29</v>
      </c>
      <c r="E23" s="43"/>
      <c r="F23" s="36" t="s">
        <v>30</v>
      </c>
      <c r="G23" s="36"/>
      <c r="H23" s="36"/>
      <c r="I23" s="46">
        <v>3500</v>
      </c>
      <c r="J23" s="46"/>
      <c r="K23" s="46"/>
      <c r="L23" s="46"/>
      <c r="M23" s="56"/>
      <c r="N23" s="48">
        <v>4498.16</v>
      </c>
      <c r="O23" s="49"/>
      <c r="P23" s="21">
        <f t="shared" si="0"/>
        <v>1.2851885714285713</v>
      </c>
    </row>
    <row r="24" spans="2:16" ht="15" customHeight="1">
      <c r="B24" s="5"/>
      <c r="C24" s="9" t="s">
        <v>192</v>
      </c>
      <c r="D24" s="43"/>
      <c r="E24" s="43"/>
      <c r="F24" s="66" t="s">
        <v>193</v>
      </c>
      <c r="G24" s="67"/>
      <c r="H24" s="68"/>
      <c r="I24" s="59">
        <f>I25+I26</f>
        <v>95000</v>
      </c>
      <c r="J24" s="64"/>
      <c r="K24" s="64"/>
      <c r="L24" s="64"/>
      <c r="M24" s="65"/>
      <c r="N24" s="48">
        <f>N25+N26</f>
        <v>115192.90999999999</v>
      </c>
      <c r="O24" s="49"/>
      <c r="P24" s="21">
        <v>0</v>
      </c>
    </row>
    <row r="25" spans="2:16" ht="56.25" customHeight="1">
      <c r="B25" s="5"/>
      <c r="C25" s="9"/>
      <c r="D25" s="42" t="s">
        <v>17</v>
      </c>
      <c r="E25" s="43"/>
      <c r="F25" s="36" t="s">
        <v>18</v>
      </c>
      <c r="G25" s="36"/>
      <c r="H25" s="36"/>
      <c r="I25" s="59">
        <v>95000</v>
      </c>
      <c r="J25" s="64"/>
      <c r="K25" s="64"/>
      <c r="L25" s="64"/>
      <c r="M25" s="65"/>
      <c r="N25" s="48">
        <v>114989.93</v>
      </c>
      <c r="O25" s="49"/>
      <c r="P25" s="21">
        <v>0</v>
      </c>
    </row>
    <row r="26" spans="2:16" ht="18" customHeight="1">
      <c r="B26" s="5"/>
      <c r="C26" s="9"/>
      <c r="D26" s="42" t="s">
        <v>29</v>
      </c>
      <c r="E26" s="43"/>
      <c r="F26" s="44" t="s">
        <v>30</v>
      </c>
      <c r="G26" s="36"/>
      <c r="H26" s="36"/>
      <c r="I26" s="59">
        <v>0</v>
      </c>
      <c r="J26" s="64"/>
      <c r="K26" s="64"/>
      <c r="L26" s="64"/>
      <c r="M26" s="65"/>
      <c r="N26" s="48">
        <v>202.98</v>
      </c>
      <c r="O26" s="49"/>
      <c r="P26" s="21">
        <v>0</v>
      </c>
    </row>
    <row r="27" spans="2:16" ht="13.5" customHeight="1">
      <c r="B27" s="4" t="s">
        <v>31</v>
      </c>
      <c r="C27" s="5"/>
      <c r="D27" s="62"/>
      <c r="E27" s="62"/>
      <c r="F27" s="36" t="s">
        <v>32</v>
      </c>
      <c r="G27" s="36"/>
      <c r="H27" s="36"/>
      <c r="I27" s="46">
        <f>I28</f>
        <v>38000</v>
      </c>
      <c r="J27" s="46"/>
      <c r="K27" s="46"/>
      <c r="L27" s="46"/>
      <c r="M27" s="56"/>
      <c r="N27" s="48">
        <f>N28</f>
        <v>49095.74</v>
      </c>
      <c r="O27" s="49"/>
      <c r="P27" s="21">
        <f t="shared" si="0"/>
        <v>1.2919931578947368</v>
      </c>
    </row>
    <row r="28" spans="2:16" ht="13.5" customHeight="1">
      <c r="B28" s="5"/>
      <c r="C28" s="4" t="s">
        <v>33</v>
      </c>
      <c r="D28" s="62"/>
      <c r="E28" s="62"/>
      <c r="F28" s="36" t="s">
        <v>34</v>
      </c>
      <c r="G28" s="36"/>
      <c r="H28" s="36"/>
      <c r="I28" s="46">
        <f>I29</f>
        <v>38000</v>
      </c>
      <c r="J28" s="46"/>
      <c r="K28" s="46"/>
      <c r="L28" s="46"/>
      <c r="M28" s="56"/>
      <c r="N28" s="48">
        <f>N29+N30</f>
        <v>49095.74</v>
      </c>
      <c r="O28" s="49"/>
      <c r="P28" s="21">
        <f t="shared" si="0"/>
        <v>1.2919931578947368</v>
      </c>
    </row>
    <row r="29" spans="2:16" ht="57" customHeight="1">
      <c r="B29" s="5"/>
      <c r="C29" s="5"/>
      <c r="D29" s="43" t="s">
        <v>17</v>
      </c>
      <c r="E29" s="43"/>
      <c r="F29" s="36" t="s">
        <v>18</v>
      </c>
      <c r="G29" s="36"/>
      <c r="H29" s="36"/>
      <c r="I29" s="46">
        <v>38000</v>
      </c>
      <c r="J29" s="46"/>
      <c r="K29" s="46"/>
      <c r="L29" s="46"/>
      <c r="M29" s="56"/>
      <c r="N29" s="48">
        <v>49090.24</v>
      </c>
      <c r="O29" s="49"/>
      <c r="P29" s="21">
        <f t="shared" si="0"/>
        <v>1.2918484210526315</v>
      </c>
    </row>
    <row r="30" spans="2:16" ht="15">
      <c r="B30" s="5"/>
      <c r="C30" s="5"/>
      <c r="D30" s="42" t="s">
        <v>29</v>
      </c>
      <c r="E30" s="43"/>
      <c r="F30" s="44" t="s">
        <v>30</v>
      </c>
      <c r="G30" s="36"/>
      <c r="H30" s="36"/>
      <c r="I30" s="59">
        <v>0</v>
      </c>
      <c r="J30" s="64"/>
      <c r="K30" s="64"/>
      <c r="L30" s="64"/>
      <c r="M30" s="65"/>
      <c r="N30" s="48">
        <v>5.5</v>
      </c>
      <c r="O30" s="49"/>
      <c r="P30" s="21">
        <v>0</v>
      </c>
    </row>
    <row r="31" spans="2:16" ht="13.5" customHeight="1">
      <c r="B31" s="4" t="s">
        <v>35</v>
      </c>
      <c r="C31" s="5"/>
      <c r="D31" s="62"/>
      <c r="E31" s="62"/>
      <c r="F31" s="36" t="s">
        <v>36</v>
      </c>
      <c r="G31" s="36"/>
      <c r="H31" s="36"/>
      <c r="I31" s="45">
        <f>I32+I35+I38+I40+I42</f>
        <v>142778</v>
      </c>
      <c r="J31" s="46"/>
      <c r="K31" s="46"/>
      <c r="L31" s="46"/>
      <c r="M31" s="56"/>
      <c r="N31" s="48">
        <f>N32+N35+N40+N38+N42</f>
        <v>145570.69</v>
      </c>
      <c r="O31" s="49"/>
      <c r="P31" s="21">
        <f t="shared" si="0"/>
        <v>1.0195596660549944</v>
      </c>
    </row>
    <row r="32" spans="2:16" ht="13.5" customHeight="1">
      <c r="B32" s="5"/>
      <c r="C32" s="4" t="s">
        <v>37</v>
      </c>
      <c r="D32" s="62"/>
      <c r="E32" s="62"/>
      <c r="F32" s="36" t="s">
        <v>38</v>
      </c>
      <c r="G32" s="36"/>
      <c r="H32" s="36"/>
      <c r="I32" s="46">
        <f>I33+I34</f>
        <v>108700</v>
      </c>
      <c r="J32" s="46"/>
      <c r="K32" s="46"/>
      <c r="L32" s="46"/>
      <c r="M32" s="56"/>
      <c r="N32" s="48">
        <f>N33+N34</f>
        <v>108735.65</v>
      </c>
      <c r="O32" s="49"/>
      <c r="P32" s="21">
        <f t="shared" si="0"/>
        <v>1.0003279668813247</v>
      </c>
    </row>
    <row r="33" spans="2:16" ht="43.5" customHeight="1">
      <c r="B33" s="5"/>
      <c r="C33" s="5"/>
      <c r="D33" s="43" t="s">
        <v>19</v>
      </c>
      <c r="E33" s="43"/>
      <c r="F33" s="36" t="s">
        <v>20</v>
      </c>
      <c r="G33" s="36"/>
      <c r="H33" s="36"/>
      <c r="I33" s="46">
        <v>108700</v>
      </c>
      <c r="J33" s="46"/>
      <c r="K33" s="46"/>
      <c r="L33" s="46"/>
      <c r="M33" s="56"/>
      <c r="N33" s="48">
        <v>108700</v>
      </c>
      <c r="O33" s="49"/>
      <c r="P33" s="21">
        <f t="shared" si="0"/>
        <v>1</v>
      </c>
    </row>
    <row r="34" spans="2:16" ht="46.5" customHeight="1">
      <c r="B34" s="5"/>
      <c r="C34" s="5"/>
      <c r="D34" s="42" t="s">
        <v>131</v>
      </c>
      <c r="E34" s="43"/>
      <c r="F34" s="36" t="s">
        <v>132</v>
      </c>
      <c r="G34" s="36"/>
      <c r="H34" s="36"/>
      <c r="I34" s="45" t="s">
        <v>191</v>
      </c>
      <c r="J34" s="46"/>
      <c r="K34" s="46"/>
      <c r="L34" s="46"/>
      <c r="M34" s="56"/>
      <c r="N34" s="48">
        <v>35.65</v>
      </c>
      <c r="O34" s="49"/>
      <c r="P34" s="21">
        <v>0</v>
      </c>
    </row>
    <row r="35" spans="2:16" ht="13.5" customHeight="1">
      <c r="B35" s="5"/>
      <c r="C35" s="4" t="s">
        <v>39</v>
      </c>
      <c r="D35" s="62"/>
      <c r="E35" s="62"/>
      <c r="F35" s="36" t="s">
        <v>40</v>
      </c>
      <c r="G35" s="36"/>
      <c r="H35" s="36"/>
      <c r="I35" s="45">
        <f>I36+I37</f>
        <v>5989</v>
      </c>
      <c r="J35" s="46"/>
      <c r="K35" s="46"/>
      <c r="L35" s="46"/>
      <c r="M35" s="56"/>
      <c r="N35" s="48">
        <f>N36+N37</f>
        <v>5367.13</v>
      </c>
      <c r="O35" s="49"/>
      <c r="P35" s="21">
        <f t="shared" si="0"/>
        <v>0.8961646351644682</v>
      </c>
    </row>
    <row r="36" spans="2:16" ht="15" customHeight="1">
      <c r="B36" s="5"/>
      <c r="C36" s="5"/>
      <c r="D36" s="43" t="s">
        <v>41</v>
      </c>
      <c r="E36" s="43"/>
      <c r="F36" s="36" t="s">
        <v>42</v>
      </c>
      <c r="G36" s="36"/>
      <c r="H36" s="36"/>
      <c r="I36" s="46">
        <v>1500</v>
      </c>
      <c r="J36" s="46"/>
      <c r="K36" s="46"/>
      <c r="L36" s="46"/>
      <c r="M36" s="56"/>
      <c r="N36" s="48">
        <v>877.32</v>
      </c>
      <c r="O36" s="49"/>
      <c r="P36" s="21">
        <f t="shared" si="0"/>
        <v>0.5848800000000001</v>
      </c>
    </row>
    <row r="37" spans="2:16" ht="43.5" customHeight="1">
      <c r="B37" s="5"/>
      <c r="C37" s="5"/>
      <c r="D37" s="43" t="s">
        <v>43</v>
      </c>
      <c r="E37" s="43"/>
      <c r="F37" s="36" t="s">
        <v>44</v>
      </c>
      <c r="G37" s="36"/>
      <c r="H37" s="36"/>
      <c r="I37" s="45">
        <v>4489</v>
      </c>
      <c r="J37" s="46"/>
      <c r="K37" s="46"/>
      <c r="L37" s="46"/>
      <c r="M37" s="56"/>
      <c r="N37" s="48">
        <v>4489.81</v>
      </c>
      <c r="O37" s="49"/>
      <c r="P37" s="21">
        <f t="shared" si="0"/>
        <v>1.0001804410781912</v>
      </c>
    </row>
    <row r="38" spans="2:16" ht="15.75" customHeight="1">
      <c r="B38" s="5"/>
      <c r="C38" s="9" t="s">
        <v>200</v>
      </c>
      <c r="D38" s="57"/>
      <c r="E38" s="58"/>
      <c r="F38" s="13" t="s">
        <v>201</v>
      </c>
      <c r="G38" s="14"/>
      <c r="H38" s="15"/>
      <c r="I38" s="59">
        <f>I39</f>
        <v>28089</v>
      </c>
      <c r="J38" s="60"/>
      <c r="K38" s="60"/>
      <c r="L38" s="60"/>
      <c r="M38" s="61"/>
      <c r="N38" s="48">
        <f>N39</f>
        <v>27757.59</v>
      </c>
      <c r="O38" s="106"/>
      <c r="P38" s="21">
        <f t="shared" si="0"/>
        <v>0.9882014311652249</v>
      </c>
    </row>
    <row r="39" spans="2:16" ht="46.5" customHeight="1">
      <c r="B39" s="5"/>
      <c r="C39" s="5"/>
      <c r="D39" s="78" t="s">
        <v>19</v>
      </c>
      <c r="E39" s="58"/>
      <c r="F39" s="36" t="s">
        <v>20</v>
      </c>
      <c r="G39" s="36"/>
      <c r="H39" s="36"/>
      <c r="I39" s="59">
        <v>28089</v>
      </c>
      <c r="J39" s="60"/>
      <c r="K39" s="60"/>
      <c r="L39" s="60"/>
      <c r="M39" s="61"/>
      <c r="N39" s="48">
        <v>27757.59</v>
      </c>
      <c r="O39" s="106"/>
      <c r="P39" s="21">
        <f t="shared" si="0"/>
        <v>0.9882014311652249</v>
      </c>
    </row>
    <row r="40" spans="2:16" ht="15" customHeight="1">
      <c r="B40" s="5"/>
      <c r="C40" s="9" t="s">
        <v>194</v>
      </c>
      <c r="D40" s="43"/>
      <c r="E40" s="43"/>
      <c r="F40" s="66" t="s">
        <v>195</v>
      </c>
      <c r="G40" s="67"/>
      <c r="H40" s="68"/>
      <c r="I40" s="59">
        <f>I41</f>
        <v>0</v>
      </c>
      <c r="J40" s="64"/>
      <c r="K40" s="64"/>
      <c r="L40" s="64"/>
      <c r="M40" s="65"/>
      <c r="N40" s="48">
        <f>N41</f>
        <v>1710.32</v>
      </c>
      <c r="O40" s="49"/>
      <c r="P40" s="21">
        <v>0</v>
      </c>
    </row>
    <row r="41" spans="2:16" ht="25.5" customHeight="1">
      <c r="B41" s="5"/>
      <c r="C41" s="9"/>
      <c r="D41" s="42" t="s">
        <v>25</v>
      </c>
      <c r="E41" s="43"/>
      <c r="F41" s="36" t="s">
        <v>26</v>
      </c>
      <c r="G41" s="36"/>
      <c r="H41" s="36"/>
      <c r="I41" s="59">
        <v>0</v>
      </c>
      <c r="J41" s="64"/>
      <c r="K41" s="64"/>
      <c r="L41" s="64"/>
      <c r="M41" s="65"/>
      <c r="N41" s="48">
        <v>1710.32</v>
      </c>
      <c r="O41" s="49"/>
      <c r="P41" s="21">
        <v>0</v>
      </c>
    </row>
    <row r="42" spans="2:16" ht="15.75" customHeight="1">
      <c r="B42" s="5"/>
      <c r="C42" s="9" t="s">
        <v>202</v>
      </c>
      <c r="D42" s="78"/>
      <c r="E42" s="79"/>
      <c r="F42" s="66" t="s">
        <v>16</v>
      </c>
      <c r="G42" s="67"/>
      <c r="H42" s="68"/>
      <c r="I42" s="59">
        <f>I43</f>
        <v>0</v>
      </c>
      <c r="J42" s="60"/>
      <c r="K42" s="60"/>
      <c r="L42" s="60"/>
      <c r="M42" s="61"/>
      <c r="N42" s="48">
        <f>N43</f>
        <v>2000</v>
      </c>
      <c r="O42" s="106"/>
      <c r="P42" s="21">
        <v>0</v>
      </c>
    </row>
    <row r="43" spans="2:16" ht="24" customHeight="1">
      <c r="B43" s="5"/>
      <c r="C43" s="9"/>
      <c r="D43" s="78" t="s">
        <v>25</v>
      </c>
      <c r="E43" s="79"/>
      <c r="F43" s="36" t="s">
        <v>26</v>
      </c>
      <c r="G43" s="36"/>
      <c r="H43" s="36"/>
      <c r="I43" s="59">
        <v>0</v>
      </c>
      <c r="J43" s="60"/>
      <c r="K43" s="60"/>
      <c r="L43" s="60"/>
      <c r="M43" s="61"/>
      <c r="N43" s="48">
        <v>2000</v>
      </c>
      <c r="O43" s="106"/>
      <c r="P43" s="21">
        <v>0</v>
      </c>
    </row>
    <row r="44" spans="2:16" ht="24.75" customHeight="1">
      <c r="B44" s="4" t="s">
        <v>45</v>
      </c>
      <c r="C44" s="5"/>
      <c r="D44" s="62"/>
      <c r="E44" s="62"/>
      <c r="F44" s="36" t="s">
        <v>46</v>
      </c>
      <c r="G44" s="36"/>
      <c r="H44" s="36"/>
      <c r="I44" s="45">
        <f>I45+I47</f>
        <v>30745</v>
      </c>
      <c r="J44" s="46"/>
      <c r="K44" s="46"/>
      <c r="L44" s="46"/>
      <c r="M44" s="56"/>
      <c r="N44" s="48">
        <f>N45+N47</f>
        <v>30745</v>
      </c>
      <c r="O44" s="49"/>
      <c r="P44" s="21">
        <f t="shared" si="0"/>
        <v>1</v>
      </c>
    </row>
    <row r="45" spans="2:16" ht="24" customHeight="1">
      <c r="B45" s="8"/>
      <c r="C45" s="7" t="s">
        <v>47</v>
      </c>
      <c r="D45" s="50"/>
      <c r="E45" s="50"/>
      <c r="F45" s="53" t="s">
        <v>48</v>
      </c>
      <c r="G45" s="53"/>
      <c r="H45" s="53"/>
      <c r="I45" s="54">
        <f>I46</f>
        <v>1977</v>
      </c>
      <c r="J45" s="54"/>
      <c r="K45" s="54"/>
      <c r="L45" s="54"/>
      <c r="M45" s="55"/>
      <c r="N45" s="48">
        <f>N46</f>
        <v>1977</v>
      </c>
      <c r="O45" s="49"/>
      <c r="P45" s="21">
        <f t="shared" si="0"/>
        <v>1</v>
      </c>
    </row>
    <row r="46" spans="2:16" ht="43.5" customHeight="1">
      <c r="B46" s="5"/>
      <c r="C46" s="5"/>
      <c r="D46" s="43" t="s">
        <v>19</v>
      </c>
      <c r="E46" s="43"/>
      <c r="F46" s="36" t="s">
        <v>20</v>
      </c>
      <c r="G46" s="36"/>
      <c r="H46" s="36"/>
      <c r="I46" s="46">
        <v>1977</v>
      </c>
      <c r="J46" s="46"/>
      <c r="K46" s="46"/>
      <c r="L46" s="46"/>
      <c r="M46" s="56"/>
      <c r="N46" s="48">
        <v>1977</v>
      </c>
      <c r="O46" s="49"/>
      <c r="P46" s="21">
        <f t="shared" si="0"/>
        <v>1</v>
      </c>
    </row>
    <row r="47" spans="2:16" ht="18" customHeight="1">
      <c r="B47" s="5"/>
      <c r="C47" s="9" t="s">
        <v>214</v>
      </c>
      <c r="D47" s="43"/>
      <c r="E47" s="43"/>
      <c r="F47" s="44" t="s">
        <v>215</v>
      </c>
      <c r="G47" s="36"/>
      <c r="H47" s="36"/>
      <c r="I47" s="46">
        <f>I48</f>
        <v>28768</v>
      </c>
      <c r="J47" s="46"/>
      <c r="K47" s="46"/>
      <c r="L47" s="46"/>
      <c r="M47" s="56"/>
      <c r="N47" s="48">
        <f>N48</f>
        <v>28768</v>
      </c>
      <c r="O47" s="49"/>
      <c r="P47" s="21">
        <f t="shared" si="0"/>
        <v>1</v>
      </c>
    </row>
    <row r="48" spans="2:16" ht="43.5" customHeight="1">
      <c r="B48" s="5"/>
      <c r="C48" s="9"/>
      <c r="D48" s="42" t="s">
        <v>19</v>
      </c>
      <c r="E48" s="43"/>
      <c r="F48" s="36" t="s">
        <v>20</v>
      </c>
      <c r="G48" s="36"/>
      <c r="H48" s="36"/>
      <c r="I48" s="46">
        <v>28768</v>
      </c>
      <c r="J48" s="46"/>
      <c r="K48" s="46"/>
      <c r="L48" s="46"/>
      <c r="M48" s="56"/>
      <c r="N48" s="48">
        <v>28768</v>
      </c>
      <c r="O48" s="49"/>
      <c r="P48" s="21">
        <f t="shared" si="0"/>
        <v>1</v>
      </c>
    </row>
    <row r="49" spans="2:16" ht="13.5" customHeight="1">
      <c r="B49" s="4" t="s">
        <v>49</v>
      </c>
      <c r="C49" s="5"/>
      <c r="D49" s="62"/>
      <c r="E49" s="62"/>
      <c r="F49" s="36" t="s">
        <v>50</v>
      </c>
      <c r="G49" s="36"/>
      <c r="H49" s="36"/>
      <c r="I49" s="46">
        <f>I50</f>
        <v>450</v>
      </c>
      <c r="J49" s="46"/>
      <c r="K49" s="46"/>
      <c r="L49" s="46"/>
      <c r="M49" s="56"/>
      <c r="N49" s="48">
        <f>N50</f>
        <v>449.99</v>
      </c>
      <c r="O49" s="49"/>
      <c r="P49" s="21">
        <f t="shared" si="0"/>
        <v>0.9999777777777777</v>
      </c>
    </row>
    <row r="50" spans="2:16" ht="13.5" customHeight="1">
      <c r="B50" s="5"/>
      <c r="C50" s="4" t="s">
        <v>51</v>
      </c>
      <c r="D50" s="62"/>
      <c r="E50" s="62"/>
      <c r="F50" s="36" t="s">
        <v>52</v>
      </c>
      <c r="G50" s="36"/>
      <c r="H50" s="36"/>
      <c r="I50" s="46">
        <f>I51</f>
        <v>450</v>
      </c>
      <c r="J50" s="46"/>
      <c r="K50" s="46"/>
      <c r="L50" s="46"/>
      <c r="M50" s="56"/>
      <c r="N50" s="48">
        <f>N51</f>
        <v>449.99</v>
      </c>
      <c r="O50" s="49"/>
      <c r="P50" s="21">
        <f t="shared" si="0"/>
        <v>0.9999777777777777</v>
      </c>
    </row>
    <row r="51" spans="2:16" ht="43.5" customHeight="1">
      <c r="B51" s="5"/>
      <c r="C51" s="5"/>
      <c r="D51" s="43" t="s">
        <v>19</v>
      </c>
      <c r="E51" s="43"/>
      <c r="F51" s="36" t="s">
        <v>20</v>
      </c>
      <c r="G51" s="36"/>
      <c r="H51" s="36"/>
      <c r="I51" s="46">
        <v>450</v>
      </c>
      <c r="J51" s="46"/>
      <c r="K51" s="46"/>
      <c r="L51" s="46"/>
      <c r="M51" s="56"/>
      <c r="N51" s="48">
        <v>449.99</v>
      </c>
      <c r="O51" s="49"/>
      <c r="P51" s="21">
        <f t="shared" si="0"/>
        <v>0.9999777777777777</v>
      </c>
    </row>
    <row r="52" spans="2:16" ht="22.5" customHeight="1">
      <c r="B52" s="7" t="s">
        <v>53</v>
      </c>
      <c r="C52" s="8"/>
      <c r="D52" s="50"/>
      <c r="E52" s="50"/>
      <c r="F52" s="53" t="s">
        <v>54</v>
      </c>
      <c r="G52" s="53"/>
      <c r="H52" s="53"/>
      <c r="I52" s="54">
        <f>I56+I53</f>
        <v>1359416</v>
      </c>
      <c r="J52" s="54"/>
      <c r="K52" s="54"/>
      <c r="L52" s="54"/>
      <c r="M52" s="55"/>
      <c r="N52" s="48">
        <f>N56+N53</f>
        <v>1056877.77</v>
      </c>
      <c r="O52" s="49"/>
      <c r="P52" s="21">
        <f t="shared" si="0"/>
        <v>0.7774498534664885</v>
      </c>
    </row>
    <row r="53" spans="2:16" ht="18" customHeight="1">
      <c r="B53" s="33"/>
      <c r="C53" s="32" t="s">
        <v>216</v>
      </c>
      <c r="D53" s="50"/>
      <c r="E53" s="50"/>
      <c r="F53" s="52" t="s">
        <v>218</v>
      </c>
      <c r="G53" s="53"/>
      <c r="H53" s="53"/>
      <c r="I53" s="54">
        <f>I54+I55</f>
        <v>20925</v>
      </c>
      <c r="J53" s="54"/>
      <c r="K53" s="54"/>
      <c r="L53" s="54"/>
      <c r="M53" s="55"/>
      <c r="N53" s="48">
        <f>N54+N55</f>
        <v>20924.96</v>
      </c>
      <c r="O53" s="49"/>
      <c r="P53" s="21">
        <f t="shared" si="0"/>
        <v>0.9999980884109916</v>
      </c>
    </row>
    <row r="54" spans="2:16" ht="24.75" customHeight="1">
      <c r="B54" s="33"/>
      <c r="C54" s="32"/>
      <c r="D54" s="51" t="s">
        <v>25</v>
      </c>
      <c r="E54" s="51"/>
      <c r="F54" s="36" t="s">
        <v>26</v>
      </c>
      <c r="G54" s="36"/>
      <c r="H54" s="36"/>
      <c r="I54" s="54">
        <v>11925</v>
      </c>
      <c r="J54" s="54"/>
      <c r="K54" s="54"/>
      <c r="L54" s="54"/>
      <c r="M54" s="55"/>
      <c r="N54" s="48">
        <v>11924.96</v>
      </c>
      <c r="O54" s="49"/>
      <c r="P54" s="21">
        <f t="shared" si="0"/>
        <v>0.999996645702306</v>
      </c>
    </row>
    <row r="55" spans="2:16" ht="46.5" customHeight="1">
      <c r="B55" s="33"/>
      <c r="C55" s="32"/>
      <c r="D55" s="51" t="s">
        <v>217</v>
      </c>
      <c r="E55" s="51"/>
      <c r="F55" s="52" t="s">
        <v>219</v>
      </c>
      <c r="G55" s="53"/>
      <c r="H55" s="53"/>
      <c r="I55" s="54">
        <v>9000</v>
      </c>
      <c r="J55" s="54"/>
      <c r="K55" s="54"/>
      <c r="L55" s="54"/>
      <c r="M55" s="55"/>
      <c r="N55" s="48">
        <v>9000</v>
      </c>
      <c r="O55" s="49"/>
      <c r="P55" s="21">
        <f t="shared" si="0"/>
        <v>1</v>
      </c>
    </row>
    <row r="56" spans="2:16" ht="13.5" customHeight="1">
      <c r="B56" s="5"/>
      <c r="C56" s="4" t="s">
        <v>55</v>
      </c>
      <c r="D56" s="62"/>
      <c r="E56" s="62"/>
      <c r="F56" s="36" t="s">
        <v>56</v>
      </c>
      <c r="G56" s="36"/>
      <c r="H56" s="36"/>
      <c r="I56" s="46">
        <f>I57+I61</f>
        <v>1338491</v>
      </c>
      <c r="J56" s="46"/>
      <c r="K56" s="46"/>
      <c r="L56" s="46"/>
      <c r="M56" s="56"/>
      <c r="N56" s="48">
        <f>N57+N61+N58+N59+N60</f>
        <v>1035952.81</v>
      </c>
      <c r="O56" s="49"/>
      <c r="P56" s="21">
        <f>N56/I56</f>
        <v>0.7739706953576827</v>
      </c>
    </row>
    <row r="57" spans="2:16" ht="25.5" customHeight="1">
      <c r="B57" s="5"/>
      <c r="C57" s="5"/>
      <c r="D57" s="43" t="s">
        <v>57</v>
      </c>
      <c r="E57" s="43"/>
      <c r="F57" s="36" t="s">
        <v>58</v>
      </c>
      <c r="G57" s="36"/>
      <c r="H57" s="36"/>
      <c r="I57" s="46">
        <v>1300000</v>
      </c>
      <c r="J57" s="46"/>
      <c r="K57" s="46"/>
      <c r="L57" s="46"/>
      <c r="M57" s="56"/>
      <c r="N57" s="48">
        <v>867903.87</v>
      </c>
      <c r="O57" s="49"/>
      <c r="P57" s="21">
        <f t="shared" si="0"/>
        <v>0.6676183615384615</v>
      </c>
    </row>
    <row r="58" spans="2:16" ht="15">
      <c r="B58" s="5"/>
      <c r="C58" s="5"/>
      <c r="D58" s="104" t="s">
        <v>159</v>
      </c>
      <c r="E58" s="58"/>
      <c r="F58" s="66" t="s">
        <v>207</v>
      </c>
      <c r="G58" s="67"/>
      <c r="H58" s="68"/>
      <c r="I58" s="56">
        <v>0</v>
      </c>
      <c r="J58" s="64"/>
      <c r="K58" s="64"/>
      <c r="L58" s="64"/>
      <c r="M58" s="65"/>
      <c r="N58" s="48">
        <v>124783.4</v>
      </c>
      <c r="O58" s="106"/>
      <c r="P58" s="21">
        <v>0</v>
      </c>
    </row>
    <row r="59" spans="2:16" ht="15">
      <c r="B59" s="5"/>
      <c r="C59" s="5"/>
      <c r="D59" s="42" t="s">
        <v>29</v>
      </c>
      <c r="E59" s="43"/>
      <c r="F59" s="44" t="s">
        <v>30</v>
      </c>
      <c r="G59" s="36"/>
      <c r="H59" s="36"/>
      <c r="I59" s="59">
        <v>0</v>
      </c>
      <c r="J59" s="64"/>
      <c r="K59" s="64"/>
      <c r="L59" s="64"/>
      <c r="M59" s="65"/>
      <c r="N59" s="48">
        <v>1060.6</v>
      </c>
      <c r="O59" s="49"/>
      <c r="P59" s="21">
        <v>0</v>
      </c>
    </row>
    <row r="60" spans="2:16" ht="22.5" customHeight="1">
      <c r="B60" s="5"/>
      <c r="C60" s="5"/>
      <c r="D60" s="51" t="s">
        <v>25</v>
      </c>
      <c r="E60" s="51"/>
      <c r="F60" s="36" t="s">
        <v>26</v>
      </c>
      <c r="G60" s="36"/>
      <c r="H60" s="36"/>
      <c r="I60" s="54">
        <v>0</v>
      </c>
      <c r="J60" s="54"/>
      <c r="K60" s="54"/>
      <c r="L60" s="54"/>
      <c r="M60" s="55"/>
      <c r="N60" s="48">
        <v>3711.75</v>
      </c>
      <c r="O60" s="49"/>
      <c r="P60" s="21">
        <v>0</v>
      </c>
    </row>
    <row r="61" spans="2:16" ht="43.5" customHeight="1">
      <c r="B61" s="5"/>
      <c r="C61" s="5"/>
      <c r="D61" s="43" t="s">
        <v>43</v>
      </c>
      <c r="E61" s="43"/>
      <c r="F61" s="36" t="s">
        <v>44</v>
      </c>
      <c r="G61" s="36"/>
      <c r="H61" s="36"/>
      <c r="I61" s="46">
        <v>38491</v>
      </c>
      <c r="J61" s="46"/>
      <c r="K61" s="46"/>
      <c r="L61" s="46"/>
      <c r="M61" s="56"/>
      <c r="N61" s="48">
        <v>38493.19</v>
      </c>
      <c r="O61" s="49"/>
      <c r="P61" s="21">
        <f t="shared" si="0"/>
        <v>1.0000568964173444</v>
      </c>
    </row>
    <row r="62" spans="2:16" ht="38.25" customHeight="1">
      <c r="B62" s="4" t="s">
        <v>59</v>
      </c>
      <c r="C62" s="5"/>
      <c r="D62" s="62"/>
      <c r="E62" s="62"/>
      <c r="F62" s="36" t="s">
        <v>60</v>
      </c>
      <c r="G62" s="36"/>
      <c r="H62" s="36"/>
      <c r="I62" s="46">
        <f>I63+I65+I72+I83+I90</f>
        <v>12242628</v>
      </c>
      <c r="J62" s="46"/>
      <c r="K62" s="46"/>
      <c r="L62" s="46"/>
      <c r="M62" s="56"/>
      <c r="N62" s="48">
        <f>N63+N65+N72+N90+N83</f>
        <v>12591160.14</v>
      </c>
      <c r="O62" s="49"/>
      <c r="P62" s="21">
        <f t="shared" si="0"/>
        <v>1.028468735634212</v>
      </c>
    </row>
    <row r="63" spans="2:16" ht="24" customHeight="1">
      <c r="B63" s="5"/>
      <c r="C63" s="4" t="s">
        <v>61</v>
      </c>
      <c r="D63" s="62"/>
      <c r="E63" s="62"/>
      <c r="F63" s="36" t="s">
        <v>62</v>
      </c>
      <c r="G63" s="36"/>
      <c r="H63" s="36"/>
      <c r="I63" s="46">
        <f>I64</f>
        <v>15000</v>
      </c>
      <c r="J63" s="46"/>
      <c r="K63" s="46"/>
      <c r="L63" s="46"/>
      <c r="M63" s="56"/>
      <c r="N63" s="48">
        <f>N64</f>
        <v>13463.03</v>
      </c>
      <c r="O63" s="49"/>
      <c r="P63" s="21">
        <f t="shared" si="0"/>
        <v>0.8975353333333334</v>
      </c>
    </row>
    <row r="64" spans="2:16" ht="22.5" customHeight="1">
      <c r="B64" s="5"/>
      <c r="C64" s="5"/>
      <c r="D64" s="43" t="s">
        <v>63</v>
      </c>
      <c r="E64" s="43"/>
      <c r="F64" s="36" t="s">
        <v>64</v>
      </c>
      <c r="G64" s="36"/>
      <c r="H64" s="36"/>
      <c r="I64" s="46">
        <v>15000</v>
      </c>
      <c r="J64" s="46"/>
      <c r="K64" s="46"/>
      <c r="L64" s="46"/>
      <c r="M64" s="56"/>
      <c r="N64" s="48">
        <v>13463.03</v>
      </c>
      <c r="O64" s="49"/>
      <c r="P64" s="21">
        <f t="shared" si="0"/>
        <v>0.8975353333333334</v>
      </c>
    </row>
    <row r="65" spans="2:16" ht="46.5" customHeight="1">
      <c r="B65" s="5"/>
      <c r="C65" s="4" t="s">
        <v>65</v>
      </c>
      <c r="D65" s="62"/>
      <c r="E65" s="62"/>
      <c r="F65" s="36" t="s">
        <v>66</v>
      </c>
      <c r="G65" s="36"/>
      <c r="H65" s="36"/>
      <c r="I65" s="46">
        <f>I66+I67+I68+I69+I70+I71</f>
        <v>4101390</v>
      </c>
      <c r="J65" s="46"/>
      <c r="K65" s="46"/>
      <c r="L65" s="46"/>
      <c r="M65" s="56"/>
      <c r="N65" s="48">
        <f>SUM(N66:N71)</f>
        <v>4186919.95</v>
      </c>
      <c r="O65" s="49"/>
      <c r="P65" s="21">
        <f t="shared" si="0"/>
        <v>1.0208538934361278</v>
      </c>
    </row>
    <row r="66" spans="2:16" ht="15" customHeight="1">
      <c r="B66" s="5"/>
      <c r="C66" s="5"/>
      <c r="D66" s="43" t="s">
        <v>67</v>
      </c>
      <c r="E66" s="43"/>
      <c r="F66" s="36" t="s">
        <v>68</v>
      </c>
      <c r="G66" s="36"/>
      <c r="H66" s="36"/>
      <c r="I66" s="46">
        <v>3386768</v>
      </c>
      <c r="J66" s="46"/>
      <c r="K66" s="46"/>
      <c r="L66" s="46"/>
      <c r="M66" s="56"/>
      <c r="N66" s="48">
        <v>3300511.79</v>
      </c>
      <c r="O66" s="49"/>
      <c r="P66" s="21">
        <f t="shared" si="0"/>
        <v>0.9745314087058813</v>
      </c>
    </row>
    <row r="67" spans="2:16" ht="15" customHeight="1">
      <c r="B67" s="5"/>
      <c r="C67" s="5"/>
      <c r="D67" s="43" t="s">
        <v>69</v>
      </c>
      <c r="E67" s="43"/>
      <c r="F67" s="36" t="s">
        <v>70</v>
      </c>
      <c r="G67" s="36"/>
      <c r="H67" s="36"/>
      <c r="I67" s="46">
        <v>128622</v>
      </c>
      <c r="J67" s="46"/>
      <c r="K67" s="46"/>
      <c r="L67" s="46"/>
      <c r="M67" s="56"/>
      <c r="N67" s="48">
        <v>103113.6</v>
      </c>
      <c r="O67" s="49"/>
      <c r="P67" s="21">
        <f t="shared" si="0"/>
        <v>0.8016793394598125</v>
      </c>
    </row>
    <row r="68" spans="2:16" ht="15" customHeight="1">
      <c r="B68" s="5"/>
      <c r="C68" s="5"/>
      <c r="D68" s="43" t="s">
        <v>71</v>
      </c>
      <c r="E68" s="43"/>
      <c r="F68" s="36" t="s">
        <v>72</v>
      </c>
      <c r="G68" s="36"/>
      <c r="H68" s="36"/>
      <c r="I68" s="46">
        <v>386000</v>
      </c>
      <c r="J68" s="46"/>
      <c r="K68" s="46"/>
      <c r="L68" s="46"/>
      <c r="M68" s="56"/>
      <c r="N68" s="48">
        <v>386802</v>
      </c>
      <c r="O68" s="49"/>
      <c r="P68" s="21">
        <f t="shared" si="0"/>
        <v>1.002077720207254</v>
      </c>
    </row>
    <row r="69" spans="2:16" ht="15" customHeight="1">
      <c r="B69" s="5"/>
      <c r="C69" s="5"/>
      <c r="D69" s="43" t="s">
        <v>73</v>
      </c>
      <c r="E69" s="43"/>
      <c r="F69" s="36" t="s">
        <v>74</v>
      </c>
      <c r="G69" s="36"/>
      <c r="H69" s="36"/>
      <c r="I69" s="46">
        <v>150000</v>
      </c>
      <c r="J69" s="46"/>
      <c r="K69" s="46"/>
      <c r="L69" s="46"/>
      <c r="M69" s="56"/>
      <c r="N69" s="48">
        <v>170964.65</v>
      </c>
      <c r="O69" s="49"/>
      <c r="P69" s="21">
        <f t="shared" si="0"/>
        <v>1.1397643333333334</v>
      </c>
    </row>
    <row r="70" spans="2:16" ht="15" customHeight="1">
      <c r="B70" s="5"/>
      <c r="C70" s="5"/>
      <c r="D70" s="43" t="s">
        <v>75</v>
      </c>
      <c r="E70" s="43"/>
      <c r="F70" s="36" t="s">
        <v>76</v>
      </c>
      <c r="G70" s="36"/>
      <c r="H70" s="36"/>
      <c r="I70" s="46">
        <v>30000</v>
      </c>
      <c r="J70" s="46"/>
      <c r="K70" s="46"/>
      <c r="L70" s="46"/>
      <c r="M70" s="56"/>
      <c r="N70" s="48">
        <v>196950</v>
      </c>
      <c r="O70" s="49"/>
      <c r="P70" s="21">
        <f t="shared" si="0"/>
        <v>6.565</v>
      </c>
    </row>
    <row r="71" spans="2:16" ht="25.5" customHeight="1">
      <c r="B71" s="5"/>
      <c r="C71" s="5"/>
      <c r="D71" s="43" t="s">
        <v>77</v>
      </c>
      <c r="E71" s="43"/>
      <c r="F71" s="36" t="s">
        <v>78</v>
      </c>
      <c r="G71" s="36"/>
      <c r="H71" s="36"/>
      <c r="I71" s="80">
        <v>20000</v>
      </c>
      <c r="J71" s="80"/>
      <c r="K71" s="80"/>
      <c r="L71" s="80"/>
      <c r="M71" s="81"/>
      <c r="N71" s="48">
        <v>28577.91</v>
      </c>
      <c r="O71" s="49"/>
      <c r="P71" s="21">
        <f t="shared" si="0"/>
        <v>1.4288955</v>
      </c>
    </row>
    <row r="72" spans="2:16" ht="45" customHeight="1">
      <c r="B72" s="5"/>
      <c r="C72" s="4" t="s">
        <v>79</v>
      </c>
      <c r="D72" s="62"/>
      <c r="E72" s="62"/>
      <c r="F72" s="36" t="s">
        <v>80</v>
      </c>
      <c r="G72" s="36"/>
      <c r="H72" s="36"/>
      <c r="I72" s="46">
        <f>I73+I74+I75+I76+I77+I78+I79+I80+I81+I82</f>
        <v>3305650</v>
      </c>
      <c r="J72" s="46"/>
      <c r="K72" s="46"/>
      <c r="L72" s="46"/>
      <c r="M72" s="56"/>
      <c r="N72" s="48">
        <f>SUM(N73:N82)</f>
        <v>3328916.3000000003</v>
      </c>
      <c r="O72" s="49"/>
      <c r="P72" s="21">
        <f t="shared" si="0"/>
        <v>1.0070383434422883</v>
      </c>
    </row>
    <row r="73" spans="2:16" ht="15" customHeight="1">
      <c r="B73" s="5"/>
      <c r="C73" s="5"/>
      <c r="D73" s="43" t="s">
        <v>67</v>
      </c>
      <c r="E73" s="43"/>
      <c r="F73" s="36" t="s">
        <v>68</v>
      </c>
      <c r="G73" s="36"/>
      <c r="H73" s="36"/>
      <c r="I73" s="46">
        <v>1964000</v>
      </c>
      <c r="J73" s="46"/>
      <c r="K73" s="46"/>
      <c r="L73" s="46"/>
      <c r="M73" s="56"/>
      <c r="N73" s="48">
        <v>1923597.66</v>
      </c>
      <c r="O73" s="49"/>
      <c r="P73" s="21">
        <f t="shared" si="0"/>
        <v>0.9794285437881873</v>
      </c>
    </row>
    <row r="74" spans="2:16" ht="15" customHeight="1">
      <c r="B74" s="5"/>
      <c r="C74" s="5"/>
      <c r="D74" s="43" t="s">
        <v>69</v>
      </c>
      <c r="E74" s="43"/>
      <c r="F74" s="36" t="s">
        <v>70</v>
      </c>
      <c r="G74" s="36"/>
      <c r="H74" s="36"/>
      <c r="I74" s="46">
        <v>542050</v>
      </c>
      <c r="J74" s="46"/>
      <c r="K74" s="46"/>
      <c r="L74" s="46"/>
      <c r="M74" s="56"/>
      <c r="N74" s="48">
        <v>548947.76</v>
      </c>
      <c r="O74" s="49"/>
      <c r="P74" s="21">
        <f t="shared" si="0"/>
        <v>1.0127253205423854</v>
      </c>
    </row>
    <row r="75" spans="2:16" ht="15" customHeight="1">
      <c r="B75" s="5"/>
      <c r="C75" s="5"/>
      <c r="D75" s="43" t="s">
        <v>71</v>
      </c>
      <c r="E75" s="43"/>
      <c r="F75" s="36" t="s">
        <v>72</v>
      </c>
      <c r="G75" s="36"/>
      <c r="H75" s="36"/>
      <c r="I75" s="46">
        <v>6600</v>
      </c>
      <c r="J75" s="46"/>
      <c r="K75" s="46"/>
      <c r="L75" s="46"/>
      <c r="M75" s="56"/>
      <c r="N75" s="48">
        <v>6076.72</v>
      </c>
      <c r="O75" s="49"/>
      <c r="P75" s="21">
        <f t="shared" si="0"/>
        <v>0.9207151515151516</v>
      </c>
    </row>
    <row r="76" spans="2:16" ht="15" customHeight="1">
      <c r="B76" s="5"/>
      <c r="C76" s="5"/>
      <c r="D76" s="43" t="s">
        <v>73</v>
      </c>
      <c r="E76" s="43"/>
      <c r="F76" s="36" t="s">
        <v>74</v>
      </c>
      <c r="G76" s="36"/>
      <c r="H76" s="36"/>
      <c r="I76" s="46">
        <v>163000</v>
      </c>
      <c r="J76" s="46"/>
      <c r="K76" s="46"/>
      <c r="L76" s="46"/>
      <c r="M76" s="56"/>
      <c r="N76" s="48">
        <v>205269.25</v>
      </c>
      <c r="O76" s="49"/>
      <c r="P76" s="21">
        <f t="shared" si="0"/>
        <v>1.2593205521472393</v>
      </c>
    </row>
    <row r="77" spans="2:16" ht="15" customHeight="1">
      <c r="B77" s="5"/>
      <c r="C77" s="5"/>
      <c r="D77" s="43" t="s">
        <v>81</v>
      </c>
      <c r="E77" s="43"/>
      <c r="F77" s="36" t="s">
        <v>82</v>
      </c>
      <c r="G77" s="36"/>
      <c r="H77" s="36"/>
      <c r="I77" s="46">
        <v>40000</v>
      </c>
      <c r="J77" s="46"/>
      <c r="K77" s="46"/>
      <c r="L77" s="46"/>
      <c r="M77" s="56"/>
      <c r="N77" s="48">
        <v>21874</v>
      </c>
      <c r="O77" s="49"/>
      <c r="P77" s="21">
        <f t="shared" si="0"/>
        <v>0.54685</v>
      </c>
    </row>
    <row r="78" spans="2:16" ht="15" customHeight="1">
      <c r="B78" s="5"/>
      <c r="C78" s="5"/>
      <c r="D78" s="43" t="s">
        <v>83</v>
      </c>
      <c r="E78" s="43"/>
      <c r="F78" s="36" t="s">
        <v>84</v>
      </c>
      <c r="G78" s="36"/>
      <c r="H78" s="36"/>
      <c r="I78" s="46">
        <v>10000</v>
      </c>
      <c r="J78" s="46"/>
      <c r="K78" s="46"/>
      <c r="L78" s="46"/>
      <c r="M78" s="56"/>
      <c r="N78" s="48">
        <v>12770</v>
      </c>
      <c r="O78" s="49"/>
      <c r="P78" s="21">
        <f t="shared" si="0"/>
        <v>1.277</v>
      </c>
    </row>
    <row r="79" spans="2:16" ht="15" customHeight="1">
      <c r="B79" s="5"/>
      <c r="C79" s="5"/>
      <c r="D79" s="43" t="s">
        <v>85</v>
      </c>
      <c r="E79" s="43"/>
      <c r="F79" s="36" t="s">
        <v>86</v>
      </c>
      <c r="G79" s="36"/>
      <c r="H79" s="36"/>
      <c r="I79" s="46">
        <v>180000</v>
      </c>
      <c r="J79" s="46"/>
      <c r="K79" s="46"/>
      <c r="L79" s="46"/>
      <c r="M79" s="56"/>
      <c r="N79" s="48">
        <v>199185</v>
      </c>
      <c r="O79" s="49"/>
      <c r="P79" s="21">
        <f t="shared" si="0"/>
        <v>1.1065833333333333</v>
      </c>
    </row>
    <row r="80" spans="2:16" ht="15" customHeight="1">
      <c r="B80" s="5"/>
      <c r="C80" s="5"/>
      <c r="D80" s="43" t="s">
        <v>87</v>
      </c>
      <c r="E80" s="43"/>
      <c r="F80" s="36" t="s">
        <v>88</v>
      </c>
      <c r="G80" s="36"/>
      <c r="H80" s="36"/>
      <c r="I80" s="46">
        <v>70000</v>
      </c>
      <c r="J80" s="46"/>
      <c r="K80" s="46"/>
      <c r="L80" s="46"/>
      <c r="M80" s="56"/>
      <c r="N80" s="48">
        <v>62415.6</v>
      </c>
      <c r="O80" s="49"/>
      <c r="P80" s="21">
        <f t="shared" si="0"/>
        <v>0.8916514285714285</v>
      </c>
    </row>
    <row r="81" spans="2:16" ht="15" customHeight="1">
      <c r="B81" s="5"/>
      <c r="C81" s="5"/>
      <c r="D81" s="43" t="s">
        <v>75</v>
      </c>
      <c r="E81" s="43"/>
      <c r="F81" s="36" t="s">
        <v>76</v>
      </c>
      <c r="G81" s="36"/>
      <c r="H81" s="36"/>
      <c r="I81" s="46">
        <v>300000</v>
      </c>
      <c r="J81" s="46"/>
      <c r="K81" s="46"/>
      <c r="L81" s="46"/>
      <c r="M81" s="56"/>
      <c r="N81" s="48">
        <v>306644.62</v>
      </c>
      <c r="O81" s="49"/>
      <c r="P81" s="21">
        <f t="shared" si="0"/>
        <v>1.0221487333333332</v>
      </c>
    </row>
    <row r="82" spans="2:16" ht="25.5" customHeight="1">
      <c r="B82" s="5"/>
      <c r="C82" s="5"/>
      <c r="D82" s="43" t="s">
        <v>77</v>
      </c>
      <c r="E82" s="43"/>
      <c r="F82" s="36" t="s">
        <v>78</v>
      </c>
      <c r="G82" s="36"/>
      <c r="H82" s="36"/>
      <c r="I82" s="46">
        <v>30000</v>
      </c>
      <c r="J82" s="46"/>
      <c r="K82" s="46"/>
      <c r="L82" s="46"/>
      <c r="M82" s="46"/>
      <c r="N82" s="40">
        <v>42135.69</v>
      </c>
      <c r="O82" s="47"/>
      <c r="P82" s="21">
        <f t="shared" si="0"/>
        <v>1.4045230000000002</v>
      </c>
    </row>
    <row r="83" spans="2:16" ht="36" customHeight="1">
      <c r="B83" s="5"/>
      <c r="C83" s="4" t="s">
        <v>89</v>
      </c>
      <c r="D83" s="62"/>
      <c r="E83" s="62"/>
      <c r="F83" s="36" t="s">
        <v>90</v>
      </c>
      <c r="G83" s="36"/>
      <c r="H83" s="36"/>
      <c r="I83" s="46">
        <f>I84+I85+I86+I87+I89</f>
        <v>440000</v>
      </c>
      <c r="J83" s="46"/>
      <c r="K83" s="46"/>
      <c r="L83" s="46"/>
      <c r="M83" s="46"/>
      <c r="N83" s="40">
        <f>SUM(N84:N89)</f>
        <v>376693.83999999997</v>
      </c>
      <c r="O83" s="47"/>
      <c r="P83" s="21">
        <f t="shared" si="0"/>
        <v>0.8561223636363635</v>
      </c>
    </row>
    <row r="84" spans="2:16" ht="15" customHeight="1">
      <c r="B84" s="5"/>
      <c r="C84" s="5"/>
      <c r="D84" s="43" t="s">
        <v>91</v>
      </c>
      <c r="E84" s="43"/>
      <c r="F84" s="36" t="s">
        <v>92</v>
      </c>
      <c r="G84" s="36"/>
      <c r="H84" s="36"/>
      <c r="I84" s="46">
        <v>60000</v>
      </c>
      <c r="J84" s="46"/>
      <c r="K84" s="46"/>
      <c r="L84" s="46"/>
      <c r="M84" s="46"/>
      <c r="N84" s="40">
        <v>55804</v>
      </c>
      <c r="O84" s="47"/>
      <c r="P84" s="21">
        <f t="shared" si="0"/>
        <v>0.9300666666666667</v>
      </c>
    </row>
    <row r="85" spans="2:16" ht="15" customHeight="1">
      <c r="B85" s="8"/>
      <c r="C85" s="8"/>
      <c r="D85" s="82" t="s">
        <v>93</v>
      </c>
      <c r="E85" s="82"/>
      <c r="F85" s="53" t="s">
        <v>94</v>
      </c>
      <c r="G85" s="53"/>
      <c r="H85" s="53"/>
      <c r="I85" s="54">
        <v>1000</v>
      </c>
      <c r="J85" s="54"/>
      <c r="K85" s="54"/>
      <c r="L85" s="54"/>
      <c r="M85" s="54"/>
      <c r="N85" s="122">
        <v>0</v>
      </c>
      <c r="O85" s="123"/>
      <c r="P85" s="21">
        <f aca="true" t="shared" si="1" ref="P85:P158">N85/I85</f>
        <v>0</v>
      </c>
    </row>
    <row r="86" spans="2:16" ht="25.5" customHeight="1">
      <c r="B86" s="5"/>
      <c r="C86" s="5"/>
      <c r="D86" s="43" t="s">
        <v>95</v>
      </c>
      <c r="E86" s="43"/>
      <c r="F86" s="36" t="s">
        <v>96</v>
      </c>
      <c r="G86" s="36"/>
      <c r="H86" s="36"/>
      <c r="I86" s="45">
        <v>304000</v>
      </c>
      <c r="J86" s="46"/>
      <c r="K86" s="46"/>
      <c r="L86" s="46"/>
      <c r="M86" s="46"/>
      <c r="N86" s="40">
        <v>304255.2</v>
      </c>
      <c r="O86" s="47"/>
      <c r="P86" s="21">
        <f t="shared" si="1"/>
        <v>1.0008394736842106</v>
      </c>
    </row>
    <row r="87" spans="2:16" ht="34.5" customHeight="1">
      <c r="B87" s="5"/>
      <c r="C87" s="5"/>
      <c r="D87" s="43" t="s">
        <v>97</v>
      </c>
      <c r="E87" s="43"/>
      <c r="F87" s="36" t="s">
        <v>98</v>
      </c>
      <c r="G87" s="36"/>
      <c r="H87" s="36"/>
      <c r="I87" s="46">
        <v>70000</v>
      </c>
      <c r="J87" s="46"/>
      <c r="K87" s="46"/>
      <c r="L87" s="46"/>
      <c r="M87" s="46"/>
      <c r="N87" s="40">
        <v>15696.04</v>
      </c>
      <c r="O87" s="47"/>
      <c r="P87" s="21">
        <f t="shared" si="1"/>
        <v>0.22422914285714288</v>
      </c>
    </row>
    <row r="88" spans="2:16" ht="15">
      <c r="B88" s="5"/>
      <c r="C88" s="5"/>
      <c r="D88" s="104" t="s">
        <v>159</v>
      </c>
      <c r="E88" s="58"/>
      <c r="F88" s="66" t="s">
        <v>207</v>
      </c>
      <c r="G88" s="67"/>
      <c r="H88" s="68"/>
      <c r="I88" s="56">
        <v>0</v>
      </c>
      <c r="J88" s="64"/>
      <c r="K88" s="64"/>
      <c r="L88" s="64"/>
      <c r="M88" s="65"/>
      <c r="N88" s="48">
        <v>90</v>
      </c>
      <c r="O88" s="106"/>
      <c r="P88" s="21">
        <v>0</v>
      </c>
    </row>
    <row r="89" spans="2:16" ht="15">
      <c r="B89" s="5"/>
      <c r="C89" s="5"/>
      <c r="D89" s="42" t="s">
        <v>29</v>
      </c>
      <c r="E89" s="43"/>
      <c r="F89" s="29" t="s">
        <v>30</v>
      </c>
      <c r="G89" s="30"/>
      <c r="H89" s="31"/>
      <c r="I89" s="56">
        <v>5000</v>
      </c>
      <c r="J89" s="64"/>
      <c r="K89" s="64"/>
      <c r="L89" s="64"/>
      <c r="M89" s="134"/>
      <c r="N89" s="40">
        <v>848.6</v>
      </c>
      <c r="O89" s="41"/>
      <c r="P89" s="21">
        <v>0</v>
      </c>
    </row>
    <row r="90" spans="2:16" ht="26.25" customHeight="1">
      <c r="B90" s="5"/>
      <c r="C90" s="4" t="s">
        <v>99</v>
      </c>
      <c r="D90" s="62"/>
      <c r="E90" s="62"/>
      <c r="F90" s="36" t="s">
        <v>100</v>
      </c>
      <c r="G90" s="36"/>
      <c r="H90" s="36"/>
      <c r="I90" s="46">
        <f>I91+I92</f>
        <v>4380588</v>
      </c>
      <c r="J90" s="46"/>
      <c r="K90" s="46"/>
      <c r="L90" s="46"/>
      <c r="M90" s="46"/>
      <c r="N90" s="40">
        <f>N91+N92</f>
        <v>4685167.02</v>
      </c>
      <c r="O90" s="47"/>
      <c r="P90" s="21">
        <f t="shared" si="1"/>
        <v>1.069529254976729</v>
      </c>
    </row>
    <row r="91" spans="2:16" ht="15" customHeight="1">
      <c r="B91" s="5"/>
      <c r="C91" s="5"/>
      <c r="D91" s="43" t="s">
        <v>101</v>
      </c>
      <c r="E91" s="43"/>
      <c r="F91" s="36" t="s">
        <v>102</v>
      </c>
      <c r="G91" s="36"/>
      <c r="H91" s="36"/>
      <c r="I91" s="46">
        <v>3970588</v>
      </c>
      <c r="J91" s="46"/>
      <c r="K91" s="46"/>
      <c r="L91" s="46"/>
      <c r="M91" s="46"/>
      <c r="N91" s="40">
        <v>4038283</v>
      </c>
      <c r="O91" s="47"/>
      <c r="P91" s="21">
        <f t="shared" si="1"/>
        <v>1.017049112121429</v>
      </c>
    </row>
    <row r="92" spans="2:16" ht="15" customHeight="1">
      <c r="B92" s="5"/>
      <c r="C92" s="5"/>
      <c r="D92" s="43" t="s">
        <v>103</v>
      </c>
      <c r="E92" s="43"/>
      <c r="F92" s="36" t="s">
        <v>104</v>
      </c>
      <c r="G92" s="36"/>
      <c r="H92" s="36"/>
      <c r="I92" s="46">
        <v>410000</v>
      </c>
      <c r="J92" s="46"/>
      <c r="K92" s="46"/>
      <c r="L92" s="46"/>
      <c r="M92" s="46"/>
      <c r="N92" s="40">
        <v>646884.02</v>
      </c>
      <c r="O92" s="47"/>
      <c r="P92" s="21">
        <f t="shared" si="1"/>
        <v>1.5777659024390245</v>
      </c>
    </row>
    <row r="93" spans="2:16" ht="13.5" customHeight="1">
      <c r="B93" s="4" t="s">
        <v>105</v>
      </c>
      <c r="C93" s="5"/>
      <c r="D93" s="62"/>
      <c r="E93" s="62"/>
      <c r="F93" s="36" t="s">
        <v>106</v>
      </c>
      <c r="G93" s="36"/>
      <c r="H93" s="36"/>
      <c r="I93" s="46">
        <f>I94+I96+I98</f>
        <v>13291061</v>
      </c>
      <c r="J93" s="46"/>
      <c r="K93" s="46"/>
      <c r="L93" s="46"/>
      <c r="M93" s="46"/>
      <c r="N93" s="40">
        <f>N94+N96+N98</f>
        <v>13306117.67</v>
      </c>
      <c r="O93" s="47"/>
      <c r="P93" s="21">
        <f t="shared" si="1"/>
        <v>1.0011328418400909</v>
      </c>
    </row>
    <row r="94" spans="2:16" ht="22.5" customHeight="1">
      <c r="B94" s="5"/>
      <c r="C94" s="4" t="s">
        <v>107</v>
      </c>
      <c r="D94" s="62"/>
      <c r="E94" s="62"/>
      <c r="F94" s="36" t="s">
        <v>108</v>
      </c>
      <c r="G94" s="36"/>
      <c r="H94" s="36"/>
      <c r="I94" s="46">
        <f>I95</f>
        <v>11365162</v>
      </c>
      <c r="J94" s="46"/>
      <c r="K94" s="46"/>
      <c r="L94" s="46"/>
      <c r="M94" s="46"/>
      <c r="N94" s="40">
        <f>N95</f>
        <v>11365162</v>
      </c>
      <c r="O94" s="47"/>
      <c r="P94" s="21">
        <f t="shared" si="1"/>
        <v>1</v>
      </c>
    </row>
    <row r="95" spans="2:16" ht="15" customHeight="1">
      <c r="B95" s="6"/>
      <c r="C95" s="6"/>
      <c r="D95" s="83" t="s">
        <v>109</v>
      </c>
      <c r="E95" s="84"/>
      <c r="F95" s="85" t="s">
        <v>110</v>
      </c>
      <c r="G95" s="86"/>
      <c r="H95" s="87"/>
      <c r="I95" s="88">
        <v>11365162</v>
      </c>
      <c r="J95" s="88"/>
      <c r="K95" s="88"/>
      <c r="L95" s="88"/>
      <c r="M95" s="88"/>
      <c r="N95" s="124">
        <v>11365162</v>
      </c>
      <c r="O95" s="125"/>
      <c r="P95" s="21">
        <f t="shared" si="1"/>
        <v>1</v>
      </c>
    </row>
    <row r="96" spans="2:16" ht="13.5" customHeight="1">
      <c r="B96" s="10"/>
      <c r="C96" s="11" t="s">
        <v>111</v>
      </c>
      <c r="D96" s="89"/>
      <c r="E96" s="90"/>
      <c r="F96" s="91" t="s">
        <v>112</v>
      </c>
      <c r="G96" s="92"/>
      <c r="H96" s="93"/>
      <c r="I96" s="94">
        <f>I97</f>
        <v>1895899</v>
      </c>
      <c r="J96" s="94"/>
      <c r="K96" s="94"/>
      <c r="L96" s="94"/>
      <c r="M96" s="94"/>
      <c r="N96" s="126">
        <f>N97</f>
        <v>1895899</v>
      </c>
      <c r="O96" s="127"/>
      <c r="P96" s="21">
        <f t="shared" si="1"/>
        <v>1</v>
      </c>
    </row>
    <row r="97" spans="2:16" ht="15" customHeight="1">
      <c r="B97" s="5"/>
      <c r="C97" s="5"/>
      <c r="D97" s="43" t="s">
        <v>109</v>
      </c>
      <c r="E97" s="43"/>
      <c r="F97" s="36" t="s">
        <v>110</v>
      </c>
      <c r="G97" s="36"/>
      <c r="H97" s="36"/>
      <c r="I97" s="46">
        <v>1895899</v>
      </c>
      <c r="J97" s="46"/>
      <c r="K97" s="46"/>
      <c r="L97" s="46"/>
      <c r="M97" s="46"/>
      <c r="N97" s="40">
        <v>1895899</v>
      </c>
      <c r="O97" s="47"/>
      <c r="P97" s="21">
        <f t="shared" si="1"/>
        <v>1</v>
      </c>
    </row>
    <row r="98" spans="2:16" ht="13.5" customHeight="1">
      <c r="B98" s="5"/>
      <c r="C98" s="4" t="s">
        <v>113</v>
      </c>
      <c r="D98" s="62"/>
      <c r="E98" s="62"/>
      <c r="F98" s="36" t="s">
        <v>114</v>
      </c>
      <c r="G98" s="36"/>
      <c r="H98" s="36"/>
      <c r="I98" s="46">
        <f>I99</f>
        <v>30000</v>
      </c>
      <c r="J98" s="46"/>
      <c r="K98" s="46"/>
      <c r="L98" s="46"/>
      <c r="M98" s="46"/>
      <c r="N98" s="40">
        <f>N99</f>
        <v>45056.67</v>
      </c>
      <c r="O98" s="47"/>
      <c r="P98" s="21">
        <f t="shared" si="1"/>
        <v>1.501889</v>
      </c>
    </row>
    <row r="99" spans="2:16" ht="15" customHeight="1">
      <c r="B99" s="5"/>
      <c r="C99" s="5"/>
      <c r="D99" s="43" t="s">
        <v>41</v>
      </c>
      <c r="E99" s="43"/>
      <c r="F99" s="36" t="s">
        <v>42</v>
      </c>
      <c r="G99" s="36"/>
      <c r="H99" s="36"/>
      <c r="I99" s="46">
        <v>30000</v>
      </c>
      <c r="J99" s="46"/>
      <c r="K99" s="46"/>
      <c r="L99" s="46"/>
      <c r="M99" s="46"/>
      <c r="N99" s="40">
        <v>45056.67</v>
      </c>
      <c r="O99" s="47"/>
      <c r="P99" s="21">
        <f t="shared" si="1"/>
        <v>1.501889</v>
      </c>
    </row>
    <row r="100" spans="2:16" ht="13.5" customHeight="1">
      <c r="B100" s="4" t="s">
        <v>115</v>
      </c>
      <c r="C100" s="5"/>
      <c r="D100" s="62"/>
      <c r="E100" s="62"/>
      <c r="F100" s="36" t="s">
        <v>116</v>
      </c>
      <c r="G100" s="36"/>
      <c r="H100" s="36"/>
      <c r="I100" s="45">
        <f>I101+I105+I112+I116+I120</f>
        <v>531062</v>
      </c>
      <c r="J100" s="46"/>
      <c r="K100" s="46"/>
      <c r="L100" s="46"/>
      <c r="M100" s="46"/>
      <c r="N100" s="40">
        <f>N101+N105+N112+N116+N120</f>
        <v>520872.93999999994</v>
      </c>
      <c r="O100" s="47"/>
      <c r="P100" s="21">
        <f t="shared" si="1"/>
        <v>0.9808138032847388</v>
      </c>
    </row>
    <row r="101" spans="2:16" ht="13.5" customHeight="1">
      <c r="B101" s="5"/>
      <c r="C101" s="4" t="s">
        <v>117</v>
      </c>
      <c r="D101" s="62"/>
      <c r="E101" s="62"/>
      <c r="F101" s="36" t="s">
        <v>118</v>
      </c>
      <c r="G101" s="36"/>
      <c r="H101" s="36"/>
      <c r="I101" s="45">
        <f>I102+I104+I103</f>
        <v>5043</v>
      </c>
      <c r="J101" s="46"/>
      <c r="K101" s="46"/>
      <c r="L101" s="46"/>
      <c r="M101" s="46"/>
      <c r="N101" s="40">
        <f>N102+N104+N103</f>
        <v>5145.24</v>
      </c>
      <c r="O101" s="47"/>
      <c r="P101" s="21">
        <f t="shared" si="1"/>
        <v>1.0202736466389053</v>
      </c>
    </row>
    <row r="102" spans="2:16" ht="17.25" customHeight="1">
      <c r="B102" s="5"/>
      <c r="C102" s="5"/>
      <c r="D102" s="63" t="s">
        <v>159</v>
      </c>
      <c r="E102" s="43"/>
      <c r="F102" s="66" t="s">
        <v>196</v>
      </c>
      <c r="G102" s="70"/>
      <c r="H102" s="71"/>
      <c r="I102" s="45">
        <v>71</v>
      </c>
      <c r="J102" s="46"/>
      <c r="K102" s="46"/>
      <c r="L102" s="46"/>
      <c r="M102" s="46"/>
      <c r="N102" s="40">
        <v>71</v>
      </c>
      <c r="O102" s="47"/>
      <c r="P102" s="21">
        <v>0</v>
      </c>
    </row>
    <row r="103" spans="2:16" ht="23.25" customHeight="1">
      <c r="B103" s="5"/>
      <c r="C103" s="5"/>
      <c r="D103" s="42" t="s">
        <v>25</v>
      </c>
      <c r="E103" s="43"/>
      <c r="F103" s="36" t="s">
        <v>26</v>
      </c>
      <c r="G103" s="36"/>
      <c r="H103" s="36"/>
      <c r="I103" s="45">
        <v>2072</v>
      </c>
      <c r="J103" s="46"/>
      <c r="K103" s="46"/>
      <c r="L103" s="46"/>
      <c r="M103" s="46"/>
      <c r="N103" s="40">
        <v>2072.15</v>
      </c>
      <c r="O103" s="41"/>
      <c r="P103" s="21">
        <v>0</v>
      </c>
    </row>
    <row r="104" spans="2:16" ht="15" customHeight="1">
      <c r="B104" s="5"/>
      <c r="C104" s="5"/>
      <c r="D104" s="43" t="s">
        <v>41</v>
      </c>
      <c r="E104" s="43"/>
      <c r="F104" s="36" t="s">
        <v>42</v>
      </c>
      <c r="G104" s="36"/>
      <c r="H104" s="36"/>
      <c r="I104" s="45">
        <v>2900</v>
      </c>
      <c r="J104" s="46"/>
      <c r="K104" s="46"/>
      <c r="L104" s="46"/>
      <c r="M104" s="46"/>
      <c r="N104" s="40">
        <v>3002.09</v>
      </c>
      <c r="O104" s="47"/>
      <c r="P104" s="21">
        <f t="shared" si="1"/>
        <v>1.035203448275862</v>
      </c>
    </row>
    <row r="105" spans="2:16" ht="13.5" customHeight="1">
      <c r="B105" s="5"/>
      <c r="C105" s="4" t="s">
        <v>121</v>
      </c>
      <c r="D105" s="62"/>
      <c r="E105" s="62"/>
      <c r="F105" s="36" t="s">
        <v>122</v>
      </c>
      <c r="G105" s="36"/>
      <c r="H105" s="36"/>
      <c r="I105" s="46">
        <f>I106+I107+I108+I109+I111+I110</f>
        <v>402110</v>
      </c>
      <c r="J105" s="46"/>
      <c r="K105" s="46"/>
      <c r="L105" s="46"/>
      <c r="M105" s="46"/>
      <c r="N105" s="40">
        <f>SUM(N106:N111)</f>
        <v>392379.07</v>
      </c>
      <c r="O105" s="47"/>
      <c r="P105" s="21">
        <f t="shared" si="1"/>
        <v>0.9758003282683843</v>
      </c>
    </row>
    <row r="106" spans="2:16" ht="13.5" customHeight="1">
      <c r="B106" s="5"/>
      <c r="C106" s="4"/>
      <c r="D106" s="42" t="s">
        <v>159</v>
      </c>
      <c r="E106" s="43"/>
      <c r="F106" s="44" t="s">
        <v>196</v>
      </c>
      <c r="G106" s="36"/>
      <c r="H106" s="36"/>
      <c r="I106" s="45">
        <v>0</v>
      </c>
      <c r="J106" s="46"/>
      <c r="K106" s="46"/>
      <c r="L106" s="46"/>
      <c r="M106" s="46"/>
      <c r="N106" s="40">
        <v>84.75</v>
      </c>
      <c r="O106" s="47"/>
      <c r="P106" s="21">
        <v>0</v>
      </c>
    </row>
    <row r="107" spans="2:16" ht="57" customHeight="1">
      <c r="B107" s="5"/>
      <c r="C107" s="5"/>
      <c r="D107" s="43" t="s">
        <v>17</v>
      </c>
      <c r="E107" s="43"/>
      <c r="F107" s="36" t="s">
        <v>18</v>
      </c>
      <c r="G107" s="36"/>
      <c r="H107" s="36"/>
      <c r="I107" s="46">
        <v>960</v>
      </c>
      <c r="J107" s="46"/>
      <c r="K107" s="46"/>
      <c r="L107" s="46"/>
      <c r="M107" s="46"/>
      <c r="N107" s="40">
        <v>1572.98</v>
      </c>
      <c r="O107" s="47"/>
      <c r="P107" s="21">
        <f t="shared" si="1"/>
        <v>1.6385208333333334</v>
      </c>
    </row>
    <row r="108" spans="2:16" ht="15" customHeight="1">
      <c r="B108" s="5"/>
      <c r="C108" s="5"/>
      <c r="D108" s="43" t="s">
        <v>119</v>
      </c>
      <c r="E108" s="43"/>
      <c r="F108" s="36" t="s">
        <v>120</v>
      </c>
      <c r="G108" s="36"/>
      <c r="H108" s="36"/>
      <c r="I108" s="46">
        <v>395000</v>
      </c>
      <c r="J108" s="46"/>
      <c r="K108" s="46"/>
      <c r="L108" s="46"/>
      <c r="M108" s="46"/>
      <c r="N108" s="40">
        <v>383201.5</v>
      </c>
      <c r="O108" s="47"/>
      <c r="P108" s="21">
        <f t="shared" si="1"/>
        <v>0.9701303797468355</v>
      </c>
    </row>
    <row r="109" spans="2:16" ht="15" customHeight="1">
      <c r="B109" s="5"/>
      <c r="C109" s="5"/>
      <c r="D109" s="43" t="s">
        <v>29</v>
      </c>
      <c r="E109" s="43"/>
      <c r="F109" s="36" t="s">
        <v>30</v>
      </c>
      <c r="G109" s="36"/>
      <c r="H109" s="36"/>
      <c r="I109" s="45">
        <v>150</v>
      </c>
      <c r="J109" s="46"/>
      <c r="K109" s="46"/>
      <c r="L109" s="46"/>
      <c r="M109" s="46"/>
      <c r="N109" s="40">
        <v>40.7</v>
      </c>
      <c r="O109" s="47"/>
      <c r="P109" s="21">
        <f t="shared" si="1"/>
        <v>0.27133333333333337</v>
      </c>
    </row>
    <row r="110" spans="2:16" ht="22.5" customHeight="1">
      <c r="B110" s="5"/>
      <c r="C110" s="5"/>
      <c r="D110" s="42" t="s">
        <v>25</v>
      </c>
      <c r="E110" s="43"/>
      <c r="F110" s="36" t="s">
        <v>26</v>
      </c>
      <c r="G110" s="36"/>
      <c r="H110" s="36"/>
      <c r="I110" s="45">
        <v>5000</v>
      </c>
      <c r="J110" s="46"/>
      <c r="K110" s="46"/>
      <c r="L110" s="46"/>
      <c r="M110" s="46"/>
      <c r="N110" s="40">
        <v>5100</v>
      </c>
      <c r="O110" s="41"/>
      <c r="P110" s="21">
        <f t="shared" si="1"/>
        <v>1.02</v>
      </c>
    </row>
    <row r="111" spans="2:16" ht="15" customHeight="1">
      <c r="B111" s="5"/>
      <c r="C111" s="5"/>
      <c r="D111" s="43" t="s">
        <v>41</v>
      </c>
      <c r="E111" s="43"/>
      <c r="F111" s="36" t="s">
        <v>42</v>
      </c>
      <c r="G111" s="36"/>
      <c r="H111" s="36"/>
      <c r="I111" s="45">
        <v>1000</v>
      </c>
      <c r="J111" s="46"/>
      <c r="K111" s="46"/>
      <c r="L111" s="46"/>
      <c r="M111" s="46"/>
      <c r="N111" s="40">
        <v>2379.14</v>
      </c>
      <c r="O111" s="47"/>
      <c r="P111" s="21">
        <f t="shared" si="1"/>
        <v>2.37914</v>
      </c>
    </row>
    <row r="112" spans="2:16" ht="13.5" customHeight="1">
      <c r="B112" s="5"/>
      <c r="C112" s="4" t="s">
        <v>123</v>
      </c>
      <c r="D112" s="62"/>
      <c r="E112" s="62"/>
      <c r="F112" s="36" t="s">
        <v>124</v>
      </c>
      <c r="G112" s="36"/>
      <c r="H112" s="36"/>
      <c r="I112" s="45">
        <f>I113+I115</f>
        <v>4405</v>
      </c>
      <c r="J112" s="46"/>
      <c r="K112" s="46"/>
      <c r="L112" s="46"/>
      <c r="M112" s="46"/>
      <c r="N112" s="40">
        <f>N115+N113+N114</f>
        <v>4139.219999999999</v>
      </c>
      <c r="O112" s="47"/>
      <c r="P112" s="21">
        <f t="shared" si="1"/>
        <v>0.9396640181611803</v>
      </c>
    </row>
    <row r="113" spans="2:16" ht="57.75" customHeight="1">
      <c r="B113" s="5"/>
      <c r="C113" s="4"/>
      <c r="D113" s="42" t="s">
        <v>17</v>
      </c>
      <c r="E113" s="43"/>
      <c r="F113" s="36" t="s">
        <v>18</v>
      </c>
      <c r="G113" s="36"/>
      <c r="H113" s="36"/>
      <c r="I113" s="45">
        <v>3405</v>
      </c>
      <c r="J113" s="46"/>
      <c r="K113" s="46"/>
      <c r="L113" s="46"/>
      <c r="M113" s="46"/>
      <c r="N113" s="40">
        <v>3403.45</v>
      </c>
      <c r="O113" s="47"/>
      <c r="P113" s="21">
        <v>0</v>
      </c>
    </row>
    <row r="114" spans="2:16" ht="15">
      <c r="B114" s="5"/>
      <c r="C114" s="4"/>
      <c r="D114" s="43" t="s">
        <v>119</v>
      </c>
      <c r="E114" s="43"/>
      <c r="F114" s="36" t="s">
        <v>120</v>
      </c>
      <c r="G114" s="36"/>
      <c r="H114" s="36"/>
      <c r="I114" s="46">
        <v>0</v>
      </c>
      <c r="J114" s="46"/>
      <c r="K114" s="46"/>
      <c r="L114" s="46"/>
      <c r="M114" s="46"/>
      <c r="N114" s="40">
        <v>150</v>
      </c>
      <c r="O114" s="47"/>
      <c r="P114" s="21">
        <v>0</v>
      </c>
    </row>
    <row r="115" spans="2:16" ht="15" customHeight="1">
      <c r="B115" s="5"/>
      <c r="C115" s="5"/>
      <c r="D115" s="43" t="s">
        <v>41</v>
      </c>
      <c r="E115" s="43"/>
      <c r="F115" s="36" t="s">
        <v>42</v>
      </c>
      <c r="G115" s="36"/>
      <c r="H115" s="36"/>
      <c r="I115" s="46">
        <v>1000</v>
      </c>
      <c r="J115" s="46"/>
      <c r="K115" s="46"/>
      <c r="L115" s="46"/>
      <c r="M115" s="46"/>
      <c r="N115" s="40">
        <v>585.77</v>
      </c>
      <c r="O115" s="47"/>
      <c r="P115" s="21">
        <f t="shared" si="1"/>
        <v>0.58577</v>
      </c>
    </row>
    <row r="116" spans="2:16" ht="13.5" customHeight="1">
      <c r="B116" s="5"/>
      <c r="C116" s="4" t="s">
        <v>125</v>
      </c>
      <c r="D116" s="62"/>
      <c r="E116" s="62"/>
      <c r="F116" s="36" t="s">
        <v>126</v>
      </c>
      <c r="G116" s="36"/>
      <c r="H116" s="36"/>
      <c r="I116" s="45">
        <f>I117+I118+I119</f>
        <v>119240</v>
      </c>
      <c r="J116" s="46"/>
      <c r="K116" s="46"/>
      <c r="L116" s="46"/>
      <c r="M116" s="46"/>
      <c r="N116" s="40">
        <f>N118+N117+N119</f>
        <v>118945.41</v>
      </c>
      <c r="O116" s="47"/>
      <c r="P116" s="21">
        <f t="shared" si="1"/>
        <v>0.997529436430728</v>
      </c>
    </row>
    <row r="117" spans="2:16" ht="57" customHeight="1">
      <c r="B117" s="5"/>
      <c r="C117" s="5"/>
      <c r="D117" s="43" t="s">
        <v>17</v>
      </c>
      <c r="E117" s="43"/>
      <c r="F117" s="36" t="s">
        <v>18</v>
      </c>
      <c r="G117" s="36"/>
      <c r="H117" s="36"/>
      <c r="I117" s="45">
        <v>108800</v>
      </c>
      <c r="J117" s="46"/>
      <c r="K117" s="46"/>
      <c r="L117" s="46"/>
      <c r="M117" s="46"/>
      <c r="N117" s="40">
        <v>108502.63</v>
      </c>
      <c r="O117" s="47"/>
      <c r="P117" s="21">
        <f t="shared" si="1"/>
        <v>0.9972668198529412</v>
      </c>
    </row>
    <row r="118" spans="2:16" ht="22.5" customHeight="1">
      <c r="B118" s="5"/>
      <c r="C118" s="5"/>
      <c r="D118" s="43" t="s">
        <v>25</v>
      </c>
      <c r="E118" s="43"/>
      <c r="F118" s="36" t="s">
        <v>26</v>
      </c>
      <c r="G118" s="36"/>
      <c r="H118" s="36"/>
      <c r="I118" s="45">
        <v>7130</v>
      </c>
      <c r="J118" s="46"/>
      <c r="K118" s="46"/>
      <c r="L118" s="46"/>
      <c r="M118" s="46"/>
      <c r="N118" s="40">
        <v>7130.98</v>
      </c>
      <c r="O118" s="47"/>
      <c r="P118" s="21">
        <v>0</v>
      </c>
    </row>
    <row r="119" spans="2:16" ht="14.25" customHeight="1">
      <c r="B119" s="9"/>
      <c r="C119" s="9"/>
      <c r="D119" s="42" t="s">
        <v>41</v>
      </c>
      <c r="E119" s="43"/>
      <c r="F119" s="36" t="s">
        <v>42</v>
      </c>
      <c r="G119" s="36"/>
      <c r="H119" s="36"/>
      <c r="I119" s="45">
        <v>3310</v>
      </c>
      <c r="J119" s="46"/>
      <c r="K119" s="46"/>
      <c r="L119" s="46"/>
      <c r="M119" s="46"/>
      <c r="N119" s="40">
        <v>3311.8</v>
      </c>
      <c r="O119" s="47"/>
      <c r="P119" s="21">
        <v>0</v>
      </c>
    </row>
    <row r="120" spans="2:16" ht="15" customHeight="1">
      <c r="B120" s="9"/>
      <c r="C120" s="9" t="s">
        <v>220</v>
      </c>
      <c r="D120" s="42"/>
      <c r="E120" s="42"/>
      <c r="F120" s="44" t="s">
        <v>16</v>
      </c>
      <c r="G120" s="44"/>
      <c r="H120" s="44"/>
      <c r="I120" s="45">
        <f>I121</f>
        <v>264</v>
      </c>
      <c r="J120" s="45"/>
      <c r="K120" s="45"/>
      <c r="L120" s="45"/>
      <c r="M120" s="45"/>
      <c r="N120" s="40">
        <f>N121</f>
        <v>264</v>
      </c>
      <c r="O120" s="47"/>
      <c r="P120" s="21">
        <v>0</v>
      </c>
    </row>
    <row r="121" spans="2:16" ht="37.5" customHeight="1">
      <c r="B121" s="9"/>
      <c r="C121" s="9"/>
      <c r="D121" s="42" t="s">
        <v>135</v>
      </c>
      <c r="E121" s="42"/>
      <c r="F121" s="36" t="s">
        <v>136</v>
      </c>
      <c r="G121" s="36"/>
      <c r="H121" s="36"/>
      <c r="I121" s="45">
        <v>264</v>
      </c>
      <c r="J121" s="45"/>
      <c r="K121" s="45"/>
      <c r="L121" s="45"/>
      <c r="M121" s="45"/>
      <c r="N121" s="40">
        <v>264</v>
      </c>
      <c r="O121" s="47"/>
      <c r="P121" s="21">
        <v>0</v>
      </c>
    </row>
    <row r="122" spans="2:16" ht="13.5" customHeight="1">
      <c r="B122" s="4" t="s">
        <v>127</v>
      </c>
      <c r="C122" s="5"/>
      <c r="D122" s="62"/>
      <c r="E122" s="62"/>
      <c r="F122" s="36" t="s">
        <v>128</v>
      </c>
      <c r="G122" s="36"/>
      <c r="H122" s="36"/>
      <c r="I122" s="45">
        <f>I123+I129+I131+I135+I137+I140+I126</f>
        <v>5850879</v>
      </c>
      <c r="J122" s="46"/>
      <c r="K122" s="46"/>
      <c r="L122" s="46"/>
      <c r="M122" s="46"/>
      <c r="N122" s="40">
        <f>N123+N126+N129+N131+N135+N137+N140</f>
        <v>5838984.79</v>
      </c>
      <c r="O122" s="47"/>
      <c r="P122" s="21">
        <f t="shared" si="1"/>
        <v>0.9979671071645816</v>
      </c>
    </row>
    <row r="123" spans="2:16" ht="44.25" customHeight="1">
      <c r="B123" s="5"/>
      <c r="C123" s="4" t="s">
        <v>129</v>
      </c>
      <c r="D123" s="62"/>
      <c r="E123" s="62"/>
      <c r="F123" s="36" t="s">
        <v>130</v>
      </c>
      <c r="G123" s="36"/>
      <c r="H123" s="36"/>
      <c r="I123" s="45">
        <f>I124+I125</f>
        <v>4766206</v>
      </c>
      <c r="J123" s="46"/>
      <c r="K123" s="46"/>
      <c r="L123" s="46"/>
      <c r="M123" s="46"/>
      <c r="N123" s="40">
        <f>N124+N125</f>
        <v>4756951.51</v>
      </c>
      <c r="O123" s="47"/>
      <c r="P123" s="21">
        <f t="shared" si="1"/>
        <v>0.9980583109500513</v>
      </c>
    </row>
    <row r="124" spans="2:16" ht="49.5" customHeight="1">
      <c r="B124" s="5"/>
      <c r="C124" s="5"/>
      <c r="D124" s="43" t="s">
        <v>19</v>
      </c>
      <c r="E124" s="43"/>
      <c r="F124" s="36" t="s">
        <v>20</v>
      </c>
      <c r="G124" s="36"/>
      <c r="H124" s="36"/>
      <c r="I124" s="45">
        <v>4728206</v>
      </c>
      <c r="J124" s="46"/>
      <c r="K124" s="46"/>
      <c r="L124" s="46"/>
      <c r="M124" s="46"/>
      <c r="N124" s="40">
        <v>4710731.7</v>
      </c>
      <c r="O124" s="47"/>
      <c r="P124" s="21">
        <f t="shared" si="1"/>
        <v>0.9963042430892394</v>
      </c>
    </row>
    <row r="125" spans="2:16" ht="46.5" customHeight="1">
      <c r="B125" s="8"/>
      <c r="C125" s="8"/>
      <c r="D125" s="82" t="s">
        <v>131</v>
      </c>
      <c r="E125" s="82"/>
      <c r="F125" s="53" t="s">
        <v>132</v>
      </c>
      <c r="G125" s="53"/>
      <c r="H125" s="53"/>
      <c r="I125" s="95">
        <v>38000</v>
      </c>
      <c r="J125" s="54"/>
      <c r="K125" s="54"/>
      <c r="L125" s="54"/>
      <c r="M125" s="54"/>
      <c r="N125" s="122">
        <v>46219.81</v>
      </c>
      <c r="O125" s="123"/>
      <c r="P125" s="21">
        <f t="shared" si="1"/>
        <v>1.2163107894736842</v>
      </c>
    </row>
    <row r="126" spans="2:16" ht="48" customHeight="1">
      <c r="B126" s="5"/>
      <c r="C126" s="4" t="s">
        <v>133</v>
      </c>
      <c r="D126" s="62"/>
      <c r="E126" s="62"/>
      <c r="F126" s="36" t="s">
        <v>134</v>
      </c>
      <c r="G126" s="36"/>
      <c r="H126" s="36"/>
      <c r="I126" s="45">
        <f>I127+I128</f>
        <v>42512</v>
      </c>
      <c r="J126" s="46"/>
      <c r="K126" s="46"/>
      <c r="L126" s="46"/>
      <c r="M126" s="46"/>
      <c r="N126" s="40">
        <f>N127+N128</f>
        <v>42502.630000000005</v>
      </c>
      <c r="O126" s="47"/>
      <c r="P126" s="21">
        <f t="shared" si="1"/>
        <v>0.9997795916447122</v>
      </c>
    </row>
    <row r="127" spans="2:16" ht="43.5" customHeight="1">
      <c r="B127" s="5"/>
      <c r="C127" s="5"/>
      <c r="D127" s="43" t="s">
        <v>19</v>
      </c>
      <c r="E127" s="43"/>
      <c r="F127" s="36" t="s">
        <v>20</v>
      </c>
      <c r="G127" s="36"/>
      <c r="H127" s="36"/>
      <c r="I127" s="45">
        <v>16712</v>
      </c>
      <c r="J127" s="46"/>
      <c r="K127" s="46"/>
      <c r="L127" s="46"/>
      <c r="M127" s="46"/>
      <c r="N127" s="40">
        <v>16712</v>
      </c>
      <c r="O127" s="47"/>
      <c r="P127" s="21">
        <f t="shared" si="1"/>
        <v>1</v>
      </c>
    </row>
    <row r="128" spans="2:16" ht="34.5" customHeight="1">
      <c r="B128" s="5"/>
      <c r="C128" s="5"/>
      <c r="D128" s="43" t="s">
        <v>135</v>
      </c>
      <c r="E128" s="43"/>
      <c r="F128" s="36" t="s">
        <v>136</v>
      </c>
      <c r="G128" s="36"/>
      <c r="H128" s="36"/>
      <c r="I128" s="45">
        <v>25800</v>
      </c>
      <c r="J128" s="46"/>
      <c r="K128" s="46"/>
      <c r="L128" s="46"/>
      <c r="M128" s="46"/>
      <c r="N128" s="40">
        <v>25790.63</v>
      </c>
      <c r="O128" s="47"/>
      <c r="P128" s="21">
        <f t="shared" si="1"/>
        <v>0.9996368217054264</v>
      </c>
    </row>
    <row r="129" spans="2:16" ht="24" customHeight="1">
      <c r="B129" s="5"/>
      <c r="C129" s="4" t="s">
        <v>137</v>
      </c>
      <c r="D129" s="62"/>
      <c r="E129" s="62"/>
      <c r="F129" s="36" t="s">
        <v>138</v>
      </c>
      <c r="G129" s="36"/>
      <c r="H129" s="36"/>
      <c r="I129" s="46">
        <f>I130</f>
        <v>180000</v>
      </c>
      <c r="J129" s="46"/>
      <c r="K129" s="46"/>
      <c r="L129" s="46"/>
      <c r="M129" s="46"/>
      <c r="N129" s="40">
        <f>N130</f>
        <v>179969.15</v>
      </c>
      <c r="O129" s="47"/>
      <c r="P129" s="21">
        <f t="shared" si="1"/>
        <v>0.9998286111111111</v>
      </c>
    </row>
    <row r="130" spans="2:16" ht="34.5" customHeight="1">
      <c r="B130" s="5"/>
      <c r="C130" s="5"/>
      <c r="D130" s="43" t="s">
        <v>135</v>
      </c>
      <c r="E130" s="43"/>
      <c r="F130" s="36" t="s">
        <v>136</v>
      </c>
      <c r="G130" s="36"/>
      <c r="H130" s="36"/>
      <c r="I130" s="46">
        <v>180000</v>
      </c>
      <c r="J130" s="46"/>
      <c r="K130" s="46"/>
      <c r="L130" s="46"/>
      <c r="M130" s="46"/>
      <c r="N130" s="40">
        <v>179969.15</v>
      </c>
      <c r="O130" s="47"/>
      <c r="P130" s="21">
        <f t="shared" si="1"/>
        <v>0.9998286111111111</v>
      </c>
    </row>
    <row r="131" spans="2:16" ht="13.5" customHeight="1">
      <c r="B131" s="5"/>
      <c r="C131" s="4" t="s">
        <v>139</v>
      </c>
      <c r="D131" s="62"/>
      <c r="E131" s="62"/>
      <c r="F131" s="36" t="s">
        <v>140</v>
      </c>
      <c r="G131" s="36"/>
      <c r="H131" s="36"/>
      <c r="I131" s="45">
        <f>I132</f>
        <v>236000</v>
      </c>
      <c r="J131" s="46"/>
      <c r="K131" s="46"/>
      <c r="L131" s="46"/>
      <c r="M131" s="46"/>
      <c r="N131" s="40">
        <f>N132</f>
        <v>236000</v>
      </c>
      <c r="O131" s="47"/>
      <c r="P131" s="21">
        <f t="shared" si="1"/>
        <v>1</v>
      </c>
    </row>
    <row r="132" spans="2:16" ht="34.5" customHeight="1">
      <c r="B132" s="5"/>
      <c r="C132" s="5"/>
      <c r="D132" s="43" t="s">
        <v>135</v>
      </c>
      <c r="E132" s="43"/>
      <c r="F132" s="36" t="s">
        <v>136</v>
      </c>
      <c r="G132" s="36"/>
      <c r="H132" s="36"/>
      <c r="I132" s="45">
        <v>236000</v>
      </c>
      <c r="J132" s="46"/>
      <c r="K132" s="46"/>
      <c r="L132" s="46"/>
      <c r="M132" s="46"/>
      <c r="N132" s="40">
        <v>236000</v>
      </c>
      <c r="O132" s="47"/>
      <c r="P132" s="21">
        <f t="shared" si="1"/>
        <v>1</v>
      </c>
    </row>
    <row r="133" spans="2:16" ht="6" customHeight="1" hidden="1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21" t="e">
        <f t="shared" si="1"/>
        <v>#DIV/0!</v>
      </c>
    </row>
    <row r="134" spans="2:16" ht="34.5" customHeight="1" hidden="1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21" t="e">
        <f t="shared" si="1"/>
        <v>#DIV/0!</v>
      </c>
    </row>
    <row r="135" spans="2:16" ht="13.5" customHeight="1">
      <c r="B135" s="5"/>
      <c r="C135" s="4" t="s">
        <v>141</v>
      </c>
      <c r="D135" s="62"/>
      <c r="E135" s="62"/>
      <c r="F135" s="36" t="s">
        <v>142</v>
      </c>
      <c r="G135" s="36"/>
      <c r="H135" s="36"/>
      <c r="I135" s="45">
        <f>I136</f>
        <v>84900</v>
      </c>
      <c r="J135" s="46"/>
      <c r="K135" s="46"/>
      <c r="L135" s="46"/>
      <c r="M135" s="46"/>
      <c r="N135" s="40">
        <f>N136</f>
        <v>84900</v>
      </c>
      <c r="O135" s="47"/>
      <c r="P135" s="21">
        <f t="shared" si="1"/>
        <v>1</v>
      </c>
    </row>
    <row r="136" spans="2:16" ht="34.5" customHeight="1">
      <c r="B136" s="5"/>
      <c r="C136" s="5"/>
      <c r="D136" s="43" t="s">
        <v>135</v>
      </c>
      <c r="E136" s="43"/>
      <c r="F136" s="36" t="s">
        <v>136</v>
      </c>
      <c r="G136" s="36"/>
      <c r="H136" s="36"/>
      <c r="I136" s="45">
        <v>84900</v>
      </c>
      <c r="J136" s="46"/>
      <c r="K136" s="46"/>
      <c r="L136" s="46"/>
      <c r="M136" s="46"/>
      <c r="N136" s="40">
        <v>84900</v>
      </c>
      <c r="O136" s="47"/>
      <c r="P136" s="21">
        <f t="shared" si="1"/>
        <v>1</v>
      </c>
    </row>
    <row r="137" spans="2:16" ht="24" customHeight="1">
      <c r="B137" s="5"/>
      <c r="C137" s="4" t="s">
        <v>143</v>
      </c>
      <c r="D137" s="62"/>
      <c r="E137" s="62"/>
      <c r="F137" s="36" t="s">
        <v>144</v>
      </c>
      <c r="G137" s="36"/>
      <c r="H137" s="36"/>
      <c r="I137" s="46">
        <f>I138+I139</f>
        <v>20740</v>
      </c>
      <c r="J137" s="46"/>
      <c r="K137" s="46"/>
      <c r="L137" s="46"/>
      <c r="M137" s="46"/>
      <c r="N137" s="40">
        <f>N138</f>
        <v>18840</v>
      </c>
      <c r="O137" s="47"/>
      <c r="P137" s="21">
        <f t="shared" si="1"/>
        <v>0.9083895853423336</v>
      </c>
    </row>
    <row r="138" spans="2:16" ht="43.5" customHeight="1">
      <c r="B138" s="5"/>
      <c r="C138" s="5"/>
      <c r="D138" s="43" t="s">
        <v>19</v>
      </c>
      <c r="E138" s="43"/>
      <c r="F138" s="36" t="s">
        <v>20</v>
      </c>
      <c r="G138" s="36"/>
      <c r="H138" s="36"/>
      <c r="I138" s="46">
        <v>18840</v>
      </c>
      <c r="J138" s="46"/>
      <c r="K138" s="46"/>
      <c r="L138" s="46"/>
      <c r="M138" s="46"/>
      <c r="N138" s="40">
        <v>18840</v>
      </c>
      <c r="O138" s="47"/>
      <c r="P138" s="21">
        <f t="shared" si="1"/>
        <v>1</v>
      </c>
    </row>
    <row r="139" spans="2:16" ht="43.5" customHeight="1">
      <c r="B139" s="5"/>
      <c r="C139" s="5"/>
      <c r="D139" s="42" t="s">
        <v>131</v>
      </c>
      <c r="E139" s="43"/>
      <c r="F139" s="53" t="s">
        <v>132</v>
      </c>
      <c r="G139" s="53"/>
      <c r="H139" s="53"/>
      <c r="I139" s="46">
        <v>1900</v>
      </c>
      <c r="J139" s="46"/>
      <c r="K139" s="46"/>
      <c r="L139" s="46"/>
      <c r="M139" s="46"/>
      <c r="N139" s="40">
        <v>0</v>
      </c>
      <c r="O139" s="41"/>
      <c r="P139" s="21">
        <f t="shared" si="1"/>
        <v>0</v>
      </c>
    </row>
    <row r="140" spans="2:16" ht="13.5" customHeight="1">
      <c r="B140" s="5"/>
      <c r="C140" s="4" t="s">
        <v>145</v>
      </c>
      <c r="D140" s="62"/>
      <c r="E140" s="62"/>
      <c r="F140" s="36" t="s">
        <v>16</v>
      </c>
      <c r="G140" s="36"/>
      <c r="H140" s="36"/>
      <c r="I140" s="45">
        <f>I142+I143+I141</f>
        <v>520521</v>
      </c>
      <c r="J140" s="46"/>
      <c r="K140" s="46"/>
      <c r="L140" s="46"/>
      <c r="M140" s="46"/>
      <c r="N140" s="40">
        <f>N142+N143+N141</f>
        <v>519821.5</v>
      </c>
      <c r="O140" s="47"/>
      <c r="P140" s="21">
        <f t="shared" si="1"/>
        <v>0.9986561541225042</v>
      </c>
    </row>
    <row r="141" spans="2:16" ht="45" customHeight="1">
      <c r="B141" s="9"/>
      <c r="C141" s="9"/>
      <c r="D141" s="42" t="s">
        <v>19</v>
      </c>
      <c r="E141" s="43"/>
      <c r="F141" s="36" t="s">
        <v>20</v>
      </c>
      <c r="G141" s="36"/>
      <c r="H141" s="36"/>
      <c r="I141" s="45">
        <v>14200</v>
      </c>
      <c r="J141" s="46"/>
      <c r="K141" s="46"/>
      <c r="L141" s="46"/>
      <c r="M141" s="46"/>
      <c r="N141" s="40">
        <v>13500</v>
      </c>
      <c r="O141" s="47"/>
      <c r="P141" s="21">
        <f t="shared" si="1"/>
        <v>0.9507042253521126</v>
      </c>
    </row>
    <row r="142" spans="2:16" ht="34.5" customHeight="1">
      <c r="B142" s="5"/>
      <c r="C142" s="5"/>
      <c r="D142" s="43" t="s">
        <v>135</v>
      </c>
      <c r="E142" s="43"/>
      <c r="F142" s="36" t="s">
        <v>136</v>
      </c>
      <c r="G142" s="36"/>
      <c r="H142" s="36"/>
      <c r="I142" s="45">
        <v>473200</v>
      </c>
      <c r="J142" s="46"/>
      <c r="K142" s="46"/>
      <c r="L142" s="46"/>
      <c r="M142" s="46"/>
      <c r="N142" s="40">
        <v>473200</v>
      </c>
      <c r="O142" s="47"/>
      <c r="P142" s="21">
        <f t="shared" si="1"/>
        <v>1</v>
      </c>
    </row>
    <row r="143" spans="2:16" ht="43.5" customHeight="1">
      <c r="B143" s="5"/>
      <c r="C143" s="5"/>
      <c r="D143" s="43" t="s">
        <v>43</v>
      </c>
      <c r="E143" s="43"/>
      <c r="F143" s="36" t="s">
        <v>44</v>
      </c>
      <c r="G143" s="36"/>
      <c r="H143" s="36"/>
      <c r="I143" s="45">
        <v>33121</v>
      </c>
      <c r="J143" s="46"/>
      <c r="K143" s="46"/>
      <c r="L143" s="46"/>
      <c r="M143" s="46"/>
      <c r="N143" s="40">
        <v>33121.5</v>
      </c>
      <c r="O143" s="47"/>
      <c r="P143" s="21">
        <f t="shared" si="1"/>
        <v>1.0000150961625556</v>
      </c>
    </row>
    <row r="144" spans="2:16" ht="14.25" customHeight="1">
      <c r="B144" s="9" t="s">
        <v>222</v>
      </c>
      <c r="C144" s="9"/>
      <c r="D144" s="43"/>
      <c r="E144" s="43"/>
      <c r="F144" s="44" t="s">
        <v>223</v>
      </c>
      <c r="G144" s="36"/>
      <c r="H144" s="36"/>
      <c r="I144" s="45">
        <f>I145</f>
        <v>131270</v>
      </c>
      <c r="J144" s="46"/>
      <c r="K144" s="46"/>
      <c r="L144" s="46"/>
      <c r="M144" s="46"/>
      <c r="N144" s="40">
        <f>N145</f>
        <v>130676.72</v>
      </c>
      <c r="O144" s="47"/>
      <c r="P144" s="21">
        <f>N144/I144</f>
        <v>0.9954804601203626</v>
      </c>
    </row>
    <row r="145" spans="2:16" ht="15" customHeight="1">
      <c r="B145" s="9"/>
      <c r="C145" s="9" t="s">
        <v>221</v>
      </c>
      <c r="D145" s="43"/>
      <c r="E145" s="43"/>
      <c r="F145" s="44" t="s">
        <v>16</v>
      </c>
      <c r="G145" s="36"/>
      <c r="H145" s="36"/>
      <c r="I145" s="45">
        <f>I146+I147</f>
        <v>131270</v>
      </c>
      <c r="J145" s="46"/>
      <c r="K145" s="46"/>
      <c r="L145" s="46"/>
      <c r="M145" s="46"/>
      <c r="N145" s="40">
        <f>N146+N147</f>
        <v>130676.72</v>
      </c>
      <c r="O145" s="47"/>
      <c r="P145" s="21">
        <f>N145/I145</f>
        <v>0.9954804601203626</v>
      </c>
    </row>
    <row r="146" spans="2:16" ht="57.75" customHeight="1">
      <c r="B146" s="9"/>
      <c r="C146" s="9"/>
      <c r="D146" s="42" t="s">
        <v>224</v>
      </c>
      <c r="E146" s="43"/>
      <c r="F146" s="44" t="s">
        <v>172</v>
      </c>
      <c r="G146" s="36"/>
      <c r="H146" s="36"/>
      <c r="I146" s="45">
        <v>124670</v>
      </c>
      <c r="J146" s="46"/>
      <c r="K146" s="46"/>
      <c r="L146" s="46"/>
      <c r="M146" s="46"/>
      <c r="N146" s="40">
        <v>124669.82</v>
      </c>
      <c r="O146" s="47"/>
      <c r="P146" s="21">
        <f>N146/I146</f>
        <v>0.9999985561883372</v>
      </c>
    </row>
    <row r="147" spans="2:16" ht="57" customHeight="1">
      <c r="B147" s="9"/>
      <c r="C147" s="9"/>
      <c r="D147" s="42" t="s">
        <v>225</v>
      </c>
      <c r="E147" s="43"/>
      <c r="F147" s="44" t="s">
        <v>172</v>
      </c>
      <c r="G147" s="36"/>
      <c r="H147" s="36"/>
      <c r="I147" s="45">
        <v>6600</v>
      </c>
      <c r="J147" s="46"/>
      <c r="K147" s="46"/>
      <c r="L147" s="46"/>
      <c r="M147" s="46"/>
      <c r="N147" s="40">
        <v>6006.9</v>
      </c>
      <c r="O147" s="47"/>
      <c r="P147" s="21">
        <f>N147/I147</f>
        <v>0.9101363636363636</v>
      </c>
    </row>
    <row r="148" spans="2:16" ht="13.5" customHeight="1">
      <c r="B148" s="4" t="s">
        <v>146</v>
      </c>
      <c r="C148" s="5"/>
      <c r="D148" s="62"/>
      <c r="E148" s="62"/>
      <c r="F148" s="36" t="s">
        <v>147</v>
      </c>
      <c r="G148" s="36"/>
      <c r="H148" s="36"/>
      <c r="I148" s="45">
        <f>I149</f>
        <v>191617</v>
      </c>
      <c r="J148" s="46"/>
      <c r="K148" s="46"/>
      <c r="L148" s="46"/>
      <c r="M148" s="46"/>
      <c r="N148" s="40">
        <f>N149</f>
        <v>181013.25</v>
      </c>
      <c r="O148" s="47"/>
      <c r="P148" s="21">
        <f t="shared" si="1"/>
        <v>0.9446617471309957</v>
      </c>
    </row>
    <row r="149" spans="2:16" ht="13.5" customHeight="1">
      <c r="B149" s="5"/>
      <c r="C149" s="4" t="s">
        <v>148</v>
      </c>
      <c r="D149" s="62"/>
      <c r="E149" s="62"/>
      <c r="F149" s="36" t="s">
        <v>149</v>
      </c>
      <c r="G149" s="36"/>
      <c r="H149" s="36"/>
      <c r="I149" s="45">
        <f>I150</f>
        <v>191617</v>
      </c>
      <c r="J149" s="46"/>
      <c r="K149" s="46"/>
      <c r="L149" s="46"/>
      <c r="M149" s="46"/>
      <c r="N149" s="40">
        <f>N150</f>
        <v>181013.25</v>
      </c>
      <c r="O149" s="47"/>
      <c r="P149" s="21">
        <f t="shared" si="1"/>
        <v>0.9446617471309957</v>
      </c>
    </row>
    <row r="150" spans="2:16" ht="34.5" customHeight="1">
      <c r="B150" s="5"/>
      <c r="C150" s="5"/>
      <c r="D150" s="43" t="s">
        <v>135</v>
      </c>
      <c r="E150" s="43"/>
      <c r="F150" s="36" t="s">
        <v>136</v>
      </c>
      <c r="G150" s="36"/>
      <c r="H150" s="36"/>
      <c r="I150" s="45">
        <v>191617</v>
      </c>
      <c r="J150" s="46"/>
      <c r="K150" s="46"/>
      <c r="L150" s="46"/>
      <c r="M150" s="46"/>
      <c r="N150" s="40">
        <v>181013.25</v>
      </c>
      <c r="O150" s="47"/>
      <c r="P150" s="21">
        <f t="shared" si="1"/>
        <v>0.9446617471309957</v>
      </c>
    </row>
    <row r="151" spans="2:16" ht="13.5" customHeight="1">
      <c r="B151" s="4" t="s">
        <v>150</v>
      </c>
      <c r="C151" s="5"/>
      <c r="D151" s="62"/>
      <c r="E151" s="62"/>
      <c r="F151" s="36" t="s">
        <v>151</v>
      </c>
      <c r="G151" s="36"/>
      <c r="H151" s="36"/>
      <c r="I151" s="45">
        <f>I152+I157+I159</f>
        <v>1790454</v>
      </c>
      <c r="J151" s="46"/>
      <c r="K151" s="46"/>
      <c r="L151" s="46"/>
      <c r="M151" s="46"/>
      <c r="N151" s="40">
        <f>N152+N157+N159</f>
        <v>1889040.81</v>
      </c>
      <c r="O151" s="47"/>
      <c r="P151" s="21">
        <f t="shared" si="1"/>
        <v>1.0550624646039497</v>
      </c>
    </row>
    <row r="152" spans="2:16" ht="13.5" customHeight="1">
      <c r="B152" s="5"/>
      <c r="C152" s="4" t="s">
        <v>152</v>
      </c>
      <c r="D152" s="62"/>
      <c r="E152" s="62"/>
      <c r="F152" s="36" t="s">
        <v>153</v>
      </c>
      <c r="G152" s="36"/>
      <c r="H152" s="36"/>
      <c r="I152" s="45">
        <f>I153+I156+I155+I154</f>
        <v>1442605</v>
      </c>
      <c r="J152" s="46"/>
      <c r="K152" s="46"/>
      <c r="L152" s="46"/>
      <c r="M152" s="46"/>
      <c r="N152" s="40">
        <f>SUM(N153:N156)</f>
        <v>1538457.37</v>
      </c>
      <c r="O152" s="47"/>
      <c r="P152" s="21">
        <f t="shared" si="1"/>
        <v>1.0664439468877482</v>
      </c>
    </row>
    <row r="153" spans="2:16" ht="15" customHeight="1">
      <c r="B153" s="5"/>
      <c r="C153" s="5"/>
      <c r="D153" s="43" t="s">
        <v>119</v>
      </c>
      <c r="E153" s="43"/>
      <c r="F153" s="36" t="s">
        <v>120</v>
      </c>
      <c r="G153" s="36"/>
      <c r="H153" s="36"/>
      <c r="I153" s="46">
        <v>3000</v>
      </c>
      <c r="J153" s="46"/>
      <c r="K153" s="46"/>
      <c r="L153" s="46"/>
      <c r="M153" s="46"/>
      <c r="N153" s="40">
        <v>6892.1</v>
      </c>
      <c r="O153" s="47"/>
      <c r="P153" s="21">
        <f t="shared" si="1"/>
        <v>2.297366666666667</v>
      </c>
    </row>
    <row r="154" spans="2:16" ht="23.25" customHeight="1">
      <c r="B154" s="5"/>
      <c r="C154" s="5"/>
      <c r="D154" s="42" t="s">
        <v>25</v>
      </c>
      <c r="E154" s="43"/>
      <c r="F154" s="36" t="s">
        <v>26</v>
      </c>
      <c r="G154" s="36"/>
      <c r="H154" s="36"/>
      <c r="I154" s="46">
        <v>750</v>
      </c>
      <c r="J154" s="46"/>
      <c r="K154" s="46"/>
      <c r="L154" s="46"/>
      <c r="M154" s="46"/>
      <c r="N154" s="40">
        <v>0</v>
      </c>
      <c r="O154" s="47"/>
      <c r="P154" s="21">
        <f>N154/I154</f>
        <v>0</v>
      </c>
    </row>
    <row r="155" spans="2:16" ht="15" customHeight="1">
      <c r="B155" s="5"/>
      <c r="C155" s="5"/>
      <c r="D155" s="42" t="s">
        <v>41</v>
      </c>
      <c r="E155" s="43"/>
      <c r="F155" s="44" t="s">
        <v>42</v>
      </c>
      <c r="G155" s="36"/>
      <c r="H155" s="36"/>
      <c r="I155" s="46">
        <v>243000</v>
      </c>
      <c r="J155" s="46"/>
      <c r="K155" s="46"/>
      <c r="L155" s="46"/>
      <c r="M155" s="46"/>
      <c r="N155" s="40">
        <v>243792</v>
      </c>
      <c r="O155" s="41"/>
      <c r="P155" s="21">
        <f t="shared" si="1"/>
        <v>1.0032592592592593</v>
      </c>
    </row>
    <row r="156" spans="2:16" ht="25.5" customHeight="1">
      <c r="B156" s="5"/>
      <c r="C156" s="5"/>
      <c r="D156" s="43" t="s">
        <v>154</v>
      </c>
      <c r="E156" s="43"/>
      <c r="F156" s="44" t="s">
        <v>208</v>
      </c>
      <c r="G156" s="36"/>
      <c r="H156" s="36"/>
      <c r="I156" s="45">
        <v>1195855</v>
      </c>
      <c r="J156" s="46"/>
      <c r="K156" s="46"/>
      <c r="L156" s="46"/>
      <c r="M156" s="46"/>
      <c r="N156" s="40">
        <v>1287773.27</v>
      </c>
      <c r="O156" s="47"/>
      <c r="P156" s="21">
        <f t="shared" si="1"/>
        <v>1.0768640596058887</v>
      </c>
    </row>
    <row r="157" spans="2:16" ht="13.5" customHeight="1">
      <c r="B157" s="5"/>
      <c r="C157" s="4" t="s">
        <v>155</v>
      </c>
      <c r="D157" s="62"/>
      <c r="E157" s="62"/>
      <c r="F157" s="36" t="s">
        <v>156</v>
      </c>
      <c r="G157" s="36"/>
      <c r="H157" s="36"/>
      <c r="I157" s="45">
        <f>I158</f>
        <v>292099</v>
      </c>
      <c r="J157" s="46"/>
      <c r="K157" s="46"/>
      <c r="L157" s="46"/>
      <c r="M157" s="46"/>
      <c r="N157" s="40">
        <f>N158</f>
        <v>292099</v>
      </c>
      <c r="O157" s="47"/>
      <c r="P157" s="21">
        <f t="shared" si="1"/>
        <v>1</v>
      </c>
    </row>
    <row r="158" spans="2:16" ht="37.5" customHeight="1">
      <c r="B158" s="5"/>
      <c r="C158" s="5"/>
      <c r="D158" s="42" t="s">
        <v>166</v>
      </c>
      <c r="E158" s="43"/>
      <c r="F158" s="44" t="s">
        <v>204</v>
      </c>
      <c r="G158" s="36"/>
      <c r="H158" s="36"/>
      <c r="I158" s="45">
        <v>292099</v>
      </c>
      <c r="J158" s="46"/>
      <c r="K158" s="46"/>
      <c r="L158" s="46"/>
      <c r="M158" s="46"/>
      <c r="N158" s="40">
        <v>292099</v>
      </c>
      <c r="O158" s="47"/>
      <c r="P158" s="21">
        <f t="shared" si="1"/>
        <v>1</v>
      </c>
    </row>
    <row r="159" spans="2:16" ht="35.25" customHeight="1">
      <c r="B159" s="5"/>
      <c r="C159" s="4" t="s">
        <v>157</v>
      </c>
      <c r="D159" s="62"/>
      <c r="E159" s="62"/>
      <c r="F159" s="36" t="s">
        <v>158</v>
      </c>
      <c r="G159" s="36"/>
      <c r="H159" s="36"/>
      <c r="I159" s="46">
        <f>I160</f>
        <v>55750</v>
      </c>
      <c r="J159" s="46"/>
      <c r="K159" s="46"/>
      <c r="L159" s="46"/>
      <c r="M159" s="46"/>
      <c r="N159" s="40">
        <f>N160</f>
        <v>58484.44</v>
      </c>
      <c r="O159" s="47"/>
      <c r="P159" s="21">
        <f aca="true" t="shared" si="2" ref="P159:P208">N159/I159</f>
        <v>1.0490482511210764</v>
      </c>
    </row>
    <row r="160" spans="2:16" ht="15" customHeight="1">
      <c r="B160" s="5"/>
      <c r="C160" s="5"/>
      <c r="D160" s="43" t="s">
        <v>159</v>
      </c>
      <c r="E160" s="43"/>
      <c r="F160" s="36" t="s">
        <v>160</v>
      </c>
      <c r="G160" s="36"/>
      <c r="H160" s="36"/>
      <c r="I160" s="46">
        <v>55750</v>
      </c>
      <c r="J160" s="46"/>
      <c r="K160" s="46"/>
      <c r="L160" s="46"/>
      <c r="M160" s="46"/>
      <c r="N160" s="40">
        <v>58484.44</v>
      </c>
      <c r="O160" s="47"/>
      <c r="P160" s="21">
        <f t="shared" si="2"/>
        <v>1.0490482511210764</v>
      </c>
    </row>
    <row r="161" spans="2:16" ht="15" customHeight="1">
      <c r="B161" s="9" t="s">
        <v>185</v>
      </c>
      <c r="C161" s="9"/>
      <c r="D161" s="43"/>
      <c r="E161" s="43"/>
      <c r="F161" s="44" t="s">
        <v>186</v>
      </c>
      <c r="G161" s="36"/>
      <c r="H161" s="36"/>
      <c r="I161" s="56">
        <f>I162</f>
        <v>0</v>
      </c>
      <c r="J161" s="64"/>
      <c r="K161" s="64"/>
      <c r="L161" s="64"/>
      <c r="M161" s="134"/>
      <c r="N161" s="40">
        <f>N162</f>
        <v>2575.1</v>
      </c>
      <c r="O161" s="41"/>
      <c r="P161" s="21">
        <v>0</v>
      </c>
    </row>
    <row r="162" spans="2:16" ht="15" customHeight="1">
      <c r="B162" s="9"/>
      <c r="C162" s="9" t="s">
        <v>187</v>
      </c>
      <c r="D162" s="43"/>
      <c r="E162" s="43"/>
      <c r="F162" s="44" t="s">
        <v>203</v>
      </c>
      <c r="G162" s="36"/>
      <c r="H162" s="36"/>
      <c r="I162" s="56">
        <f>I163+I164</f>
        <v>0</v>
      </c>
      <c r="J162" s="64"/>
      <c r="K162" s="64"/>
      <c r="L162" s="64"/>
      <c r="M162" s="134"/>
      <c r="N162" s="40">
        <f>N163+N164</f>
        <v>2575.1</v>
      </c>
      <c r="O162" s="41"/>
      <c r="P162" s="21">
        <v>0</v>
      </c>
    </row>
    <row r="163" spans="2:16" ht="58.5" customHeight="1">
      <c r="B163" s="9"/>
      <c r="C163" s="9"/>
      <c r="D163" s="42" t="s">
        <v>17</v>
      </c>
      <c r="E163" s="43"/>
      <c r="F163" s="53" t="s">
        <v>18</v>
      </c>
      <c r="G163" s="53"/>
      <c r="H163" s="53"/>
      <c r="I163" s="56">
        <v>0</v>
      </c>
      <c r="J163" s="64"/>
      <c r="K163" s="64"/>
      <c r="L163" s="64"/>
      <c r="M163" s="134"/>
      <c r="N163" s="40">
        <v>2574</v>
      </c>
      <c r="O163" s="41"/>
      <c r="P163" s="21">
        <v>0</v>
      </c>
    </row>
    <row r="164" spans="2:16" ht="14.25" customHeight="1">
      <c r="B164" s="9"/>
      <c r="C164" s="9"/>
      <c r="D164" s="42" t="s">
        <v>29</v>
      </c>
      <c r="E164" s="43"/>
      <c r="F164" s="44" t="s">
        <v>30</v>
      </c>
      <c r="G164" s="36"/>
      <c r="H164" s="36"/>
      <c r="I164" s="56">
        <v>0</v>
      </c>
      <c r="J164" s="64"/>
      <c r="K164" s="64"/>
      <c r="L164" s="64"/>
      <c r="M164" s="134"/>
      <c r="N164" s="40">
        <v>1.1</v>
      </c>
      <c r="O164" s="41"/>
      <c r="P164" s="21">
        <v>0</v>
      </c>
    </row>
    <row r="165" spans="2:16" ht="13.5" customHeight="1">
      <c r="B165" s="4" t="s">
        <v>161</v>
      </c>
      <c r="C165" s="5"/>
      <c r="D165" s="62"/>
      <c r="E165" s="62"/>
      <c r="F165" s="36" t="s">
        <v>162</v>
      </c>
      <c r="G165" s="36"/>
      <c r="H165" s="36"/>
      <c r="I165" s="46">
        <f>I166+I171+I168</f>
        <v>107363</v>
      </c>
      <c r="J165" s="46"/>
      <c r="K165" s="46"/>
      <c r="L165" s="46"/>
      <c r="M165" s="46"/>
      <c r="N165" s="40">
        <f>N166+N168+N171</f>
        <v>106790.47</v>
      </c>
      <c r="O165" s="47"/>
      <c r="P165" s="21">
        <f t="shared" si="2"/>
        <v>0.9946673434982256</v>
      </c>
    </row>
    <row r="166" spans="2:16" ht="13.5" customHeight="1">
      <c r="B166" s="5"/>
      <c r="C166" s="4" t="s">
        <v>163</v>
      </c>
      <c r="D166" s="62"/>
      <c r="E166" s="62"/>
      <c r="F166" s="36" t="s">
        <v>164</v>
      </c>
      <c r="G166" s="36"/>
      <c r="H166" s="36"/>
      <c r="I166" s="46">
        <f>I167</f>
        <v>0</v>
      </c>
      <c r="J166" s="46"/>
      <c r="K166" s="46"/>
      <c r="L166" s="46"/>
      <c r="M166" s="46"/>
      <c r="N166" s="40">
        <f>N167</f>
        <v>701.1</v>
      </c>
      <c r="O166" s="47"/>
      <c r="P166" s="21">
        <v>0</v>
      </c>
    </row>
    <row r="167" spans="2:16" ht="57.75" customHeight="1">
      <c r="B167" s="8"/>
      <c r="C167" s="8"/>
      <c r="D167" s="82" t="s">
        <v>17</v>
      </c>
      <c r="E167" s="82"/>
      <c r="F167" s="53" t="s">
        <v>18</v>
      </c>
      <c r="G167" s="53"/>
      <c r="H167" s="53"/>
      <c r="I167" s="54">
        <v>0</v>
      </c>
      <c r="J167" s="54"/>
      <c r="K167" s="54"/>
      <c r="L167" s="54"/>
      <c r="M167" s="54"/>
      <c r="N167" s="122">
        <v>701.1</v>
      </c>
      <c r="O167" s="123"/>
      <c r="P167" s="21">
        <v>0</v>
      </c>
    </row>
    <row r="168" spans="2:16" ht="13.5" customHeight="1">
      <c r="B168" s="6"/>
      <c r="C168" s="32" t="s">
        <v>209</v>
      </c>
      <c r="D168" s="135"/>
      <c r="E168" s="136"/>
      <c r="F168" s="137" t="s">
        <v>210</v>
      </c>
      <c r="G168" s="138"/>
      <c r="H168" s="139"/>
      <c r="I168" s="98">
        <f>I170+I169</f>
        <v>60054</v>
      </c>
      <c r="J168" s="99"/>
      <c r="K168" s="99"/>
      <c r="L168" s="99"/>
      <c r="M168" s="100"/>
      <c r="N168" s="126">
        <f>N170+N169</f>
        <v>60254</v>
      </c>
      <c r="O168" s="140"/>
      <c r="P168" s="21">
        <v>0</v>
      </c>
    </row>
    <row r="169" spans="2:16" ht="23.25" customHeight="1">
      <c r="B169" s="6"/>
      <c r="C169" s="32"/>
      <c r="D169" s="34" t="s">
        <v>25</v>
      </c>
      <c r="E169" s="35"/>
      <c r="F169" s="36" t="s">
        <v>26</v>
      </c>
      <c r="G169" s="36"/>
      <c r="H169" s="36"/>
      <c r="I169" s="37">
        <v>50000</v>
      </c>
      <c r="J169" s="38"/>
      <c r="K169" s="38"/>
      <c r="L169" s="38"/>
      <c r="M169" s="39"/>
      <c r="N169" s="40">
        <v>50200</v>
      </c>
      <c r="O169" s="41"/>
      <c r="P169" s="21">
        <v>0</v>
      </c>
    </row>
    <row r="170" spans="2:16" ht="15" customHeight="1">
      <c r="B170" s="6"/>
      <c r="C170" s="6"/>
      <c r="D170" s="104" t="s">
        <v>41</v>
      </c>
      <c r="E170" s="58"/>
      <c r="F170" s="44" t="s">
        <v>42</v>
      </c>
      <c r="G170" s="36"/>
      <c r="H170" s="36"/>
      <c r="I170" s="98">
        <v>10054</v>
      </c>
      <c r="J170" s="99"/>
      <c r="K170" s="99"/>
      <c r="L170" s="99"/>
      <c r="M170" s="100"/>
      <c r="N170" s="40">
        <v>10054</v>
      </c>
      <c r="O170" s="41"/>
      <c r="P170" s="21">
        <v>0</v>
      </c>
    </row>
    <row r="171" spans="2:16" ht="13.5" customHeight="1">
      <c r="B171" s="5"/>
      <c r="C171" s="4" t="s">
        <v>165</v>
      </c>
      <c r="D171" s="62"/>
      <c r="E171" s="62"/>
      <c r="F171" s="36" t="s">
        <v>16</v>
      </c>
      <c r="G171" s="36"/>
      <c r="H171" s="36"/>
      <c r="I171" s="46">
        <f>I172</f>
        <v>47309</v>
      </c>
      <c r="J171" s="46"/>
      <c r="K171" s="46"/>
      <c r="L171" s="46"/>
      <c r="M171" s="46"/>
      <c r="N171" s="40">
        <f>N172</f>
        <v>45835.37</v>
      </c>
      <c r="O171" s="47"/>
      <c r="P171" s="21">
        <f t="shared" si="2"/>
        <v>0.9688509585913886</v>
      </c>
    </row>
    <row r="172" spans="2:16" ht="34.5" customHeight="1">
      <c r="B172" s="5"/>
      <c r="C172" s="5"/>
      <c r="D172" s="43" t="s">
        <v>166</v>
      </c>
      <c r="E172" s="43"/>
      <c r="F172" s="36" t="s">
        <v>167</v>
      </c>
      <c r="G172" s="36"/>
      <c r="H172" s="36"/>
      <c r="I172" s="46">
        <v>47309</v>
      </c>
      <c r="J172" s="46"/>
      <c r="K172" s="46"/>
      <c r="L172" s="46"/>
      <c r="M172" s="46"/>
      <c r="N172" s="40">
        <v>45835.37</v>
      </c>
      <c r="O172" s="47"/>
      <c r="P172" s="21">
        <f t="shared" si="2"/>
        <v>0.9688509585913886</v>
      </c>
    </row>
    <row r="173" spans="2:16" ht="16.5" customHeight="1">
      <c r="B173" s="102" t="s">
        <v>11</v>
      </c>
      <c r="C173" s="102"/>
      <c r="D173" s="102"/>
      <c r="E173" s="102"/>
      <c r="F173" s="102"/>
      <c r="G173" s="103" t="s">
        <v>168</v>
      </c>
      <c r="H173" s="103"/>
      <c r="I173" s="101">
        <f>I165+I161+I151+I148+I122+I100+I93+I62+I52+I49+I44+I31+I27+I18+I15+I11+I144</f>
        <v>36667579</v>
      </c>
      <c r="J173" s="101"/>
      <c r="K173" s="101"/>
      <c r="L173" s="101"/>
      <c r="M173" s="101"/>
      <c r="N173" s="128">
        <f>N165+N151+N148+N122+N100+N93+N62+N49+N44+N31+N27+N15+N11+N52+N18+N161+N144</f>
        <v>36862264.730000004</v>
      </c>
      <c r="O173" s="129"/>
      <c r="P173" s="22">
        <f t="shared" si="2"/>
        <v>1.005309478708698</v>
      </c>
    </row>
    <row r="174" spans="2:16" ht="16.5" customHeight="1">
      <c r="B174" s="105" t="s">
        <v>169</v>
      </c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40"/>
      <c r="O174" s="47"/>
      <c r="P174" s="21"/>
    </row>
    <row r="175" spans="2:16" ht="13.5" customHeight="1">
      <c r="B175" s="4" t="s">
        <v>12</v>
      </c>
      <c r="C175" s="5"/>
      <c r="D175" s="62"/>
      <c r="E175" s="62"/>
      <c r="F175" s="36" t="s">
        <v>13</v>
      </c>
      <c r="G175" s="36"/>
      <c r="H175" s="36"/>
      <c r="I175" s="46">
        <f>I176</f>
        <v>0</v>
      </c>
      <c r="J175" s="46"/>
      <c r="K175" s="46"/>
      <c r="L175" s="46"/>
      <c r="M175" s="46"/>
      <c r="N175" s="40">
        <f>N176</f>
        <v>66771</v>
      </c>
      <c r="O175" s="47"/>
      <c r="P175" s="21">
        <f>P176</f>
        <v>0</v>
      </c>
    </row>
    <row r="176" spans="2:16" ht="15">
      <c r="B176" s="5"/>
      <c r="C176" s="4" t="s">
        <v>170</v>
      </c>
      <c r="D176" s="62"/>
      <c r="E176" s="62"/>
      <c r="F176" s="36" t="s">
        <v>171</v>
      </c>
      <c r="G176" s="36"/>
      <c r="H176" s="36"/>
      <c r="I176" s="46">
        <f>I178</f>
        <v>0</v>
      </c>
      <c r="J176" s="46"/>
      <c r="K176" s="46"/>
      <c r="L176" s="46"/>
      <c r="M176" s="46"/>
      <c r="N176" s="40">
        <f>N178</f>
        <v>66771</v>
      </c>
      <c r="O176" s="47"/>
      <c r="P176" s="21">
        <f>P177</f>
        <v>0</v>
      </c>
    </row>
    <row r="177" spans="2:16" ht="46.5" customHeight="1">
      <c r="B177" s="5"/>
      <c r="C177" s="4"/>
      <c r="D177" s="62"/>
      <c r="E177" s="62"/>
      <c r="F177" s="36" t="s">
        <v>14</v>
      </c>
      <c r="G177" s="36"/>
      <c r="H177" s="36"/>
      <c r="I177" s="46">
        <v>0</v>
      </c>
      <c r="J177" s="46"/>
      <c r="K177" s="46"/>
      <c r="L177" s="46"/>
      <c r="M177" s="46"/>
      <c r="N177" s="40">
        <f>N178</f>
        <v>66771</v>
      </c>
      <c r="O177" s="47"/>
      <c r="P177" s="21">
        <v>0</v>
      </c>
    </row>
    <row r="178" spans="2:16" ht="57" customHeight="1">
      <c r="B178" s="5"/>
      <c r="C178" s="5"/>
      <c r="D178" s="42" t="s">
        <v>179</v>
      </c>
      <c r="E178" s="43"/>
      <c r="F178" s="36" t="s">
        <v>172</v>
      </c>
      <c r="G178" s="36"/>
      <c r="H178" s="36"/>
      <c r="I178" s="46">
        <v>0</v>
      </c>
      <c r="J178" s="46"/>
      <c r="K178" s="46"/>
      <c r="L178" s="46"/>
      <c r="M178" s="46"/>
      <c r="N178" s="40">
        <v>66771</v>
      </c>
      <c r="O178" s="47"/>
      <c r="P178" s="21">
        <v>0</v>
      </c>
    </row>
    <row r="179" spans="2:16" ht="13.5" customHeight="1">
      <c r="B179" s="4" t="s">
        <v>173</v>
      </c>
      <c r="C179" s="5"/>
      <c r="D179" s="62"/>
      <c r="E179" s="62"/>
      <c r="F179" s="36" t="s">
        <v>174</v>
      </c>
      <c r="G179" s="36"/>
      <c r="H179" s="36"/>
      <c r="I179" s="46">
        <f>I180</f>
        <v>826970</v>
      </c>
      <c r="J179" s="46"/>
      <c r="K179" s="46"/>
      <c r="L179" s="46"/>
      <c r="M179" s="46"/>
      <c r="N179" s="40">
        <f>N180</f>
        <v>826970</v>
      </c>
      <c r="O179" s="47"/>
      <c r="P179" s="21">
        <f t="shared" si="2"/>
        <v>1</v>
      </c>
    </row>
    <row r="180" spans="2:16" ht="13.5" customHeight="1">
      <c r="B180" s="5"/>
      <c r="C180" s="4" t="s">
        <v>175</v>
      </c>
      <c r="D180" s="62"/>
      <c r="E180" s="62"/>
      <c r="F180" s="36" t="s">
        <v>176</v>
      </c>
      <c r="G180" s="36"/>
      <c r="H180" s="36"/>
      <c r="I180" s="46">
        <f>I181</f>
        <v>826970</v>
      </c>
      <c r="J180" s="46"/>
      <c r="K180" s="46"/>
      <c r="L180" s="46"/>
      <c r="M180" s="46"/>
      <c r="N180" s="40">
        <f>N181</f>
        <v>826970</v>
      </c>
      <c r="O180" s="47"/>
      <c r="P180" s="21">
        <f t="shared" si="2"/>
        <v>1</v>
      </c>
    </row>
    <row r="181" spans="2:16" ht="34.5" customHeight="1">
      <c r="B181" s="5"/>
      <c r="C181" s="5"/>
      <c r="D181" s="43" t="s">
        <v>177</v>
      </c>
      <c r="E181" s="43"/>
      <c r="F181" s="36" t="s">
        <v>178</v>
      </c>
      <c r="G181" s="36"/>
      <c r="H181" s="36"/>
      <c r="I181" s="46">
        <v>826970</v>
      </c>
      <c r="J181" s="46"/>
      <c r="K181" s="46"/>
      <c r="L181" s="46"/>
      <c r="M181" s="46"/>
      <c r="N181" s="40">
        <v>826970</v>
      </c>
      <c r="O181" s="47"/>
      <c r="P181" s="21">
        <f t="shared" si="2"/>
        <v>1</v>
      </c>
    </row>
    <row r="182" spans="2:16" ht="12.75">
      <c r="B182" s="9" t="s">
        <v>226</v>
      </c>
      <c r="C182" s="9"/>
      <c r="D182" s="42"/>
      <c r="E182" s="42"/>
      <c r="F182" s="44" t="s">
        <v>227</v>
      </c>
      <c r="G182" s="44"/>
      <c r="H182" s="44"/>
      <c r="I182" s="45">
        <v>0</v>
      </c>
      <c r="J182" s="45"/>
      <c r="K182" s="45"/>
      <c r="L182" s="45"/>
      <c r="M182" s="45"/>
      <c r="N182" s="40">
        <f>N183</f>
        <v>349654.6</v>
      </c>
      <c r="O182" s="41"/>
      <c r="P182" s="21">
        <v>0</v>
      </c>
    </row>
    <row r="183" spans="2:16" ht="12.75">
      <c r="B183" s="9"/>
      <c r="C183" s="9" t="s">
        <v>228</v>
      </c>
      <c r="D183" s="42"/>
      <c r="E183" s="42"/>
      <c r="F183" s="44" t="s">
        <v>229</v>
      </c>
      <c r="G183" s="44"/>
      <c r="H183" s="44"/>
      <c r="I183" s="45">
        <v>0</v>
      </c>
      <c r="J183" s="45"/>
      <c r="K183" s="45"/>
      <c r="L183" s="45"/>
      <c r="M183" s="45"/>
      <c r="N183" s="40">
        <f>N185</f>
        <v>349654.6</v>
      </c>
      <c r="O183" s="41"/>
      <c r="P183" s="21">
        <v>0</v>
      </c>
    </row>
    <row r="184" spans="2:16" ht="45.75" customHeight="1">
      <c r="B184" s="9"/>
      <c r="C184" s="9"/>
      <c r="D184" s="78"/>
      <c r="E184" s="79"/>
      <c r="F184" s="36" t="s">
        <v>14</v>
      </c>
      <c r="G184" s="36"/>
      <c r="H184" s="36"/>
      <c r="I184" s="59">
        <v>0</v>
      </c>
      <c r="J184" s="60"/>
      <c r="K184" s="60"/>
      <c r="L184" s="60"/>
      <c r="M184" s="141"/>
      <c r="N184" s="40">
        <v>349654.6</v>
      </c>
      <c r="O184" s="41"/>
      <c r="P184" s="21">
        <v>0</v>
      </c>
    </row>
    <row r="185" spans="2:16" ht="56.25" customHeight="1">
      <c r="B185" s="9"/>
      <c r="C185" s="9"/>
      <c r="D185" s="42" t="s">
        <v>179</v>
      </c>
      <c r="E185" s="42"/>
      <c r="F185" s="36" t="s">
        <v>172</v>
      </c>
      <c r="G185" s="36"/>
      <c r="H185" s="36"/>
      <c r="I185" s="45">
        <v>0</v>
      </c>
      <c r="J185" s="45"/>
      <c r="K185" s="45"/>
      <c r="L185" s="45"/>
      <c r="M185" s="45"/>
      <c r="N185" s="40">
        <v>349654.6</v>
      </c>
      <c r="O185" s="41"/>
      <c r="P185" s="21">
        <v>0</v>
      </c>
    </row>
    <row r="186" spans="2:16" ht="13.5" customHeight="1">
      <c r="B186" s="4" t="s">
        <v>21</v>
      </c>
      <c r="C186" s="5"/>
      <c r="D186" s="62"/>
      <c r="E186" s="62"/>
      <c r="F186" s="36" t="s">
        <v>22</v>
      </c>
      <c r="G186" s="36"/>
      <c r="H186" s="36"/>
      <c r="I186" s="45">
        <f>I187</f>
        <v>398707</v>
      </c>
      <c r="J186" s="46"/>
      <c r="K186" s="46"/>
      <c r="L186" s="46"/>
      <c r="M186" s="46"/>
      <c r="N186" s="40">
        <f>N187</f>
        <v>126761.7</v>
      </c>
      <c r="O186" s="47"/>
      <c r="P186" s="21">
        <f t="shared" si="2"/>
        <v>0.31793196507711174</v>
      </c>
    </row>
    <row r="187" spans="2:16" ht="13.5" customHeight="1">
      <c r="B187" s="5"/>
      <c r="C187" s="4" t="s">
        <v>27</v>
      </c>
      <c r="D187" s="62"/>
      <c r="E187" s="62"/>
      <c r="F187" s="36" t="s">
        <v>28</v>
      </c>
      <c r="G187" s="36"/>
      <c r="H187" s="36"/>
      <c r="I187" s="45">
        <f>I188+I189+I190</f>
        <v>398707</v>
      </c>
      <c r="J187" s="46"/>
      <c r="K187" s="46"/>
      <c r="L187" s="46"/>
      <c r="M187" s="46"/>
      <c r="N187" s="40">
        <f>SUM(N188:N190)</f>
        <v>126761.7</v>
      </c>
      <c r="O187" s="47"/>
      <c r="P187" s="21">
        <f t="shared" si="2"/>
        <v>0.31793196507711174</v>
      </c>
    </row>
    <row r="188" spans="2:16" ht="34.5" customHeight="1">
      <c r="B188" s="5"/>
      <c r="C188" s="5"/>
      <c r="D188" s="43" t="s">
        <v>180</v>
      </c>
      <c r="E188" s="43"/>
      <c r="F188" s="36" t="s">
        <v>181</v>
      </c>
      <c r="G188" s="36"/>
      <c r="H188" s="36"/>
      <c r="I188" s="46">
        <v>10000</v>
      </c>
      <c r="J188" s="46"/>
      <c r="K188" s="46"/>
      <c r="L188" s="46"/>
      <c r="M188" s="46"/>
      <c r="N188" s="40">
        <v>14617</v>
      </c>
      <c r="O188" s="47"/>
      <c r="P188" s="21">
        <f t="shared" si="2"/>
        <v>1.4617</v>
      </c>
    </row>
    <row r="189" spans="2:16" ht="34.5" customHeight="1">
      <c r="B189" s="5"/>
      <c r="C189" s="5"/>
      <c r="D189" s="43" t="s">
        <v>182</v>
      </c>
      <c r="E189" s="43"/>
      <c r="F189" s="36" t="s">
        <v>183</v>
      </c>
      <c r="G189" s="36"/>
      <c r="H189" s="36"/>
      <c r="I189" s="46">
        <v>40000</v>
      </c>
      <c r="J189" s="46"/>
      <c r="K189" s="46"/>
      <c r="L189" s="46"/>
      <c r="M189" s="46"/>
      <c r="N189" s="40">
        <v>25642.16</v>
      </c>
      <c r="O189" s="47"/>
      <c r="P189" s="21">
        <f t="shared" si="2"/>
        <v>0.641054</v>
      </c>
    </row>
    <row r="190" spans="2:16" ht="15" customHeight="1">
      <c r="B190" s="5"/>
      <c r="C190" s="5"/>
      <c r="D190" s="42" t="s">
        <v>184</v>
      </c>
      <c r="E190" s="43"/>
      <c r="F190" s="44" t="s">
        <v>211</v>
      </c>
      <c r="G190" s="36"/>
      <c r="H190" s="36"/>
      <c r="I190" s="46">
        <v>348707</v>
      </c>
      <c r="J190" s="46"/>
      <c r="K190" s="46"/>
      <c r="L190" s="46"/>
      <c r="M190" s="46"/>
      <c r="N190" s="40">
        <v>86502.54</v>
      </c>
      <c r="O190" s="41"/>
      <c r="P190" s="21">
        <f t="shared" si="2"/>
        <v>0.24806654297160652</v>
      </c>
    </row>
    <row r="191" spans="2:16" ht="13.5" customHeight="1">
      <c r="B191" s="9" t="s">
        <v>115</v>
      </c>
      <c r="C191" s="9"/>
      <c r="D191" s="43"/>
      <c r="E191" s="43"/>
      <c r="F191" s="44" t="s">
        <v>116</v>
      </c>
      <c r="G191" s="36"/>
      <c r="H191" s="36"/>
      <c r="I191" s="45">
        <f>I192</f>
        <v>14721</v>
      </c>
      <c r="J191" s="46"/>
      <c r="K191" s="46"/>
      <c r="L191" s="46"/>
      <c r="M191" s="46"/>
      <c r="N191" s="40">
        <f>N192</f>
        <v>14721</v>
      </c>
      <c r="O191" s="47"/>
      <c r="P191" s="21">
        <f t="shared" si="2"/>
        <v>1</v>
      </c>
    </row>
    <row r="192" spans="2:16" ht="12" customHeight="1">
      <c r="B192" s="27"/>
      <c r="C192" s="27" t="s">
        <v>123</v>
      </c>
      <c r="D192" s="43"/>
      <c r="E192" s="43"/>
      <c r="F192" s="44" t="s">
        <v>124</v>
      </c>
      <c r="G192" s="36"/>
      <c r="H192" s="36"/>
      <c r="I192" s="45">
        <f>I193</f>
        <v>14721</v>
      </c>
      <c r="J192" s="46"/>
      <c r="K192" s="46"/>
      <c r="L192" s="46"/>
      <c r="M192" s="46"/>
      <c r="N192" s="40">
        <f>N193</f>
        <v>14721</v>
      </c>
      <c r="O192" s="41"/>
      <c r="P192" s="21">
        <f t="shared" si="2"/>
        <v>1</v>
      </c>
    </row>
    <row r="193" spans="2:16" ht="59.25" customHeight="1">
      <c r="B193" s="27"/>
      <c r="C193" s="27"/>
      <c r="D193" s="42" t="s">
        <v>205</v>
      </c>
      <c r="E193" s="43"/>
      <c r="F193" s="44" t="s">
        <v>206</v>
      </c>
      <c r="G193" s="36"/>
      <c r="H193" s="36"/>
      <c r="I193" s="45">
        <v>14721</v>
      </c>
      <c r="J193" s="46"/>
      <c r="K193" s="46"/>
      <c r="L193" s="46"/>
      <c r="M193" s="46"/>
      <c r="N193" s="40">
        <v>14721</v>
      </c>
      <c r="O193" s="41"/>
      <c r="P193" s="21">
        <f t="shared" si="2"/>
        <v>1</v>
      </c>
    </row>
    <row r="194" spans="2:16" ht="12" customHeight="1">
      <c r="B194" s="27" t="s">
        <v>150</v>
      </c>
      <c r="C194" s="27"/>
      <c r="D194" s="43"/>
      <c r="E194" s="43"/>
      <c r="F194" s="44" t="s">
        <v>151</v>
      </c>
      <c r="G194" s="36"/>
      <c r="H194" s="36"/>
      <c r="I194" s="45">
        <f>I195+I198</f>
        <v>1095529</v>
      </c>
      <c r="J194" s="46"/>
      <c r="K194" s="46"/>
      <c r="L194" s="46"/>
      <c r="M194" s="46"/>
      <c r="N194" s="40">
        <f>N195+N198</f>
        <v>1095528.75</v>
      </c>
      <c r="O194" s="41"/>
      <c r="P194" s="21">
        <f t="shared" si="2"/>
        <v>0.9999997717997424</v>
      </c>
    </row>
    <row r="195" spans="2:16" ht="12" customHeight="1">
      <c r="B195" s="27"/>
      <c r="C195" s="27" t="s">
        <v>152</v>
      </c>
      <c r="D195" s="43"/>
      <c r="E195" s="43"/>
      <c r="F195" s="44" t="s">
        <v>153</v>
      </c>
      <c r="G195" s="36"/>
      <c r="H195" s="36"/>
      <c r="I195" s="45">
        <f>I197</f>
        <v>1035169</v>
      </c>
      <c r="J195" s="46"/>
      <c r="K195" s="46"/>
      <c r="L195" s="46"/>
      <c r="M195" s="46"/>
      <c r="N195" s="40">
        <f>N197</f>
        <v>1035168.75</v>
      </c>
      <c r="O195" s="41"/>
      <c r="P195" s="21">
        <f t="shared" si="2"/>
        <v>0.9999997584935406</v>
      </c>
    </row>
    <row r="196" spans="2:16" ht="45" customHeight="1">
      <c r="B196" s="27"/>
      <c r="C196" s="27"/>
      <c r="D196" s="42"/>
      <c r="E196" s="43"/>
      <c r="F196" s="36" t="s">
        <v>14</v>
      </c>
      <c r="G196" s="36"/>
      <c r="H196" s="36"/>
      <c r="I196" s="45">
        <v>1035169</v>
      </c>
      <c r="J196" s="46"/>
      <c r="K196" s="46"/>
      <c r="L196" s="46"/>
      <c r="M196" s="46"/>
      <c r="N196" s="40">
        <v>1035168.75</v>
      </c>
      <c r="O196" s="41"/>
      <c r="P196" s="21">
        <f t="shared" si="2"/>
        <v>0.9999997584935406</v>
      </c>
    </row>
    <row r="197" spans="2:16" ht="54.75" customHeight="1">
      <c r="B197" s="27"/>
      <c r="C197" s="27"/>
      <c r="D197" s="42" t="s">
        <v>179</v>
      </c>
      <c r="E197" s="43"/>
      <c r="F197" s="44" t="s">
        <v>172</v>
      </c>
      <c r="G197" s="36"/>
      <c r="H197" s="36"/>
      <c r="I197" s="45">
        <v>1035169</v>
      </c>
      <c r="J197" s="46"/>
      <c r="K197" s="46"/>
      <c r="L197" s="46"/>
      <c r="M197" s="46"/>
      <c r="N197" s="40">
        <v>1035168.75</v>
      </c>
      <c r="O197" s="41"/>
      <c r="P197" s="21">
        <f t="shared" si="2"/>
        <v>0.9999997584935406</v>
      </c>
    </row>
    <row r="198" spans="2:16" ht="14.25" customHeight="1">
      <c r="B198" s="27"/>
      <c r="C198" s="27" t="s">
        <v>155</v>
      </c>
      <c r="D198" s="78"/>
      <c r="E198" s="79"/>
      <c r="F198" s="66" t="s">
        <v>156</v>
      </c>
      <c r="G198" s="70"/>
      <c r="H198" s="71"/>
      <c r="I198" s="59">
        <f>I199</f>
        <v>60360</v>
      </c>
      <c r="J198" s="60"/>
      <c r="K198" s="60"/>
      <c r="L198" s="60"/>
      <c r="M198" s="141"/>
      <c r="N198" s="40">
        <f>N199</f>
        <v>60360</v>
      </c>
      <c r="O198" s="41"/>
      <c r="P198" s="21">
        <v>0</v>
      </c>
    </row>
    <row r="199" spans="2:16" ht="16.5" customHeight="1">
      <c r="B199" s="27"/>
      <c r="C199" s="27"/>
      <c r="D199" s="104" t="s">
        <v>184</v>
      </c>
      <c r="E199" s="79"/>
      <c r="F199" s="44" t="s">
        <v>211</v>
      </c>
      <c r="G199" s="36"/>
      <c r="H199" s="36"/>
      <c r="I199" s="59">
        <v>60360</v>
      </c>
      <c r="J199" s="60"/>
      <c r="K199" s="60"/>
      <c r="L199" s="60"/>
      <c r="M199" s="141"/>
      <c r="N199" s="40">
        <v>60360</v>
      </c>
      <c r="O199" s="41"/>
      <c r="P199" s="21">
        <v>0</v>
      </c>
    </row>
    <row r="200" spans="2:16" ht="12" customHeight="1">
      <c r="B200" s="27" t="s">
        <v>185</v>
      </c>
      <c r="C200" s="27"/>
      <c r="D200" s="43"/>
      <c r="E200" s="43"/>
      <c r="F200" s="44" t="s">
        <v>186</v>
      </c>
      <c r="G200" s="36"/>
      <c r="H200" s="36"/>
      <c r="I200" s="45">
        <f>I201</f>
        <v>132200</v>
      </c>
      <c r="J200" s="46"/>
      <c r="K200" s="46"/>
      <c r="L200" s="46"/>
      <c r="M200" s="46"/>
      <c r="N200" s="40">
        <f>N201</f>
        <v>0</v>
      </c>
      <c r="O200" s="41"/>
      <c r="P200" s="21">
        <f t="shared" si="2"/>
        <v>0</v>
      </c>
    </row>
    <row r="201" spans="2:16" ht="12" customHeight="1">
      <c r="B201" s="27"/>
      <c r="C201" s="27" t="s">
        <v>187</v>
      </c>
      <c r="D201" s="43"/>
      <c r="E201" s="43"/>
      <c r="F201" s="44" t="s">
        <v>203</v>
      </c>
      <c r="G201" s="36"/>
      <c r="H201" s="36"/>
      <c r="I201" s="45">
        <f>I203</f>
        <v>132200</v>
      </c>
      <c r="J201" s="46"/>
      <c r="K201" s="46"/>
      <c r="L201" s="46"/>
      <c r="M201" s="46"/>
      <c r="N201" s="40">
        <f>N203</f>
        <v>0</v>
      </c>
      <c r="O201" s="41"/>
      <c r="P201" s="21">
        <f t="shared" si="2"/>
        <v>0</v>
      </c>
    </row>
    <row r="202" spans="2:16" ht="45.75" customHeight="1">
      <c r="B202" s="27"/>
      <c r="C202" s="27"/>
      <c r="D202" s="43"/>
      <c r="E202" s="43"/>
      <c r="F202" s="36" t="s">
        <v>14</v>
      </c>
      <c r="G202" s="36"/>
      <c r="H202" s="36"/>
      <c r="I202" s="45">
        <v>132200</v>
      </c>
      <c r="J202" s="46"/>
      <c r="K202" s="46"/>
      <c r="L202" s="46"/>
      <c r="M202" s="46"/>
      <c r="N202" s="40">
        <v>0</v>
      </c>
      <c r="O202" s="41"/>
      <c r="P202" s="21">
        <f t="shared" si="2"/>
        <v>0</v>
      </c>
    </row>
    <row r="203" spans="2:16" ht="57.75" customHeight="1">
      <c r="B203" s="27"/>
      <c r="C203" s="27"/>
      <c r="D203" s="42" t="s">
        <v>179</v>
      </c>
      <c r="E203" s="43"/>
      <c r="F203" s="44" t="s">
        <v>172</v>
      </c>
      <c r="G203" s="36"/>
      <c r="H203" s="36"/>
      <c r="I203" s="45">
        <v>132200</v>
      </c>
      <c r="J203" s="46"/>
      <c r="K203" s="46"/>
      <c r="L203" s="46"/>
      <c r="M203" s="46"/>
      <c r="N203" s="40">
        <v>0</v>
      </c>
      <c r="O203" s="41"/>
      <c r="P203" s="21">
        <f t="shared" si="2"/>
        <v>0</v>
      </c>
    </row>
    <row r="204" spans="2:16" ht="13.5" customHeight="1">
      <c r="B204" s="102" t="s">
        <v>169</v>
      </c>
      <c r="C204" s="102"/>
      <c r="D204" s="102"/>
      <c r="E204" s="102"/>
      <c r="F204" s="102"/>
      <c r="G204" s="103" t="s">
        <v>168</v>
      </c>
      <c r="H204" s="103"/>
      <c r="I204" s="101">
        <f>I186+I179+I175+I200+I194+I191</f>
        <v>2468127</v>
      </c>
      <c r="J204" s="101"/>
      <c r="K204" s="101"/>
      <c r="L204" s="101"/>
      <c r="M204" s="101"/>
      <c r="N204" s="128">
        <f>N186+N179+N175+N200+N194+N191+N182</f>
        <v>2480407.0500000003</v>
      </c>
      <c r="O204" s="129"/>
      <c r="P204" s="22">
        <f t="shared" si="2"/>
        <v>1.0049754530459738</v>
      </c>
    </row>
    <row r="205" spans="2:16" ht="46.5" customHeight="1">
      <c r="B205" s="107"/>
      <c r="C205" s="107"/>
      <c r="D205" s="107"/>
      <c r="E205" s="107"/>
      <c r="F205" s="108" t="s">
        <v>14</v>
      </c>
      <c r="G205" s="108"/>
      <c r="H205" s="108"/>
      <c r="I205" s="109">
        <f>I178+I197+I203</f>
        <v>1167369</v>
      </c>
      <c r="J205" s="109"/>
      <c r="K205" s="109"/>
      <c r="L205" s="109"/>
      <c r="M205" s="109"/>
      <c r="N205" s="40">
        <f>N178+N203+N196+N185</f>
        <v>1451594.35</v>
      </c>
      <c r="O205" s="47"/>
      <c r="P205" s="21">
        <f t="shared" si="2"/>
        <v>1.2434751565271993</v>
      </c>
    </row>
    <row r="206" spans="1:16" ht="16.5" customHeight="1">
      <c r="A206" s="16"/>
      <c r="B206" s="17"/>
      <c r="C206" s="16"/>
      <c r="D206" s="16"/>
      <c r="E206" s="16"/>
      <c r="F206" s="16"/>
      <c r="G206" s="16"/>
      <c r="H206" s="16"/>
      <c r="I206" s="23"/>
      <c r="J206" s="24"/>
      <c r="K206" s="24"/>
      <c r="L206" s="24"/>
      <c r="M206" s="25"/>
      <c r="N206" s="40"/>
      <c r="O206" s="47"/>
      <c r="P206" s="21"/>
    </row>
    <row r="207" spans="2:16" ht="13.5" customHeight="1">
      <c r="B207" s="105" t="s">
        <v>188</v>
      </c>
      <c r="C207" s="105"/>
      <c r="D207" s="105"/>
      <c r="E207" s="105"/>
      <c r="F207" s="105"/>
      <c r="G207" s="105"/>
      <c r="H207" s="105"/>
      <c r="I207" s="110">
        <f>I204+I173</f>
        <v>39135706</v>
      </c>
      <c r="J207" s="110"/>
      <c r="K207" s="110"/>
      <c r="L207" s="110"/>
      <c r="M207" s="110"/>
      <c r="N207" s="130">
        <f>N204+N173</f>
        <v>39342671.78</v>
      </c>
      <c r="O207" s="131"/>
      <c r="P207" s="22">
        <f t="shared" si="2"/>
        <v>1.0052884130926372</v>
      </c>
    </row>
    <row r="208" spans="2:16" ht="57.75" customHeight="1">
      <c r="B208" s="111"/>
      <c r="C208" s="111"/>
      <c r="D208" s="111"/>
      <c r="E208" s="111"/>
      <c r="F208" s="112" t="s">
        <v>189</v>
      </c>
      <c r="G208" s="112"/>
      <c r="H208" s="112"/>
      <c r="I208" s="113">
        <f>I205</f>
        <v>1167369</v>
      </c>
      <c r="J208" s="113"/>
      <c r="K208" s="113"/>
      <c r="L208" s="113"/>
      <c r="M208" s="113"/>
      <c r="N208" s="130">
        <f>N205</f>
        <v>1451594.35</v>
      </c>
      <c r="O208" s="131"/>
      <c r="P208" s="26">
        <f t="shared" si="2"/>
        <v>1.2434751565271993</v>
      </c>
    </row>
    <row r="209" spans="1:13" ht="5.2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</row>
    <row r="210" spans="2:13" ht="13.5" customHeight="1">
      <c r="B210" s="114"/>
      <c r="C210" s="114"/>
      <c r="D210" s="114"/>
      <c r="E210" s="69"/>
      <c r="F210" s="69"/>
      <c r="G210" s="69"/>
      <c r="H210" s="69"/>
      <c r="I210" s="69"/>
      <c r="J210" s="69"/>
      <c r="K210" s="69"/>
      <c r="L210" s="69"/>
      <c r="M210" s="69"/>
    </row>
    <row r="211" spans="1:13" ht="170.2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</row>
    <row r="212" spans="1:12" ht="13.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115"/>
      <c r="K212" s="115"/>
      <c r="L212" s="115"/>
    </row>
  </sheetData>
  <sheetProtection/>
  <mergeCells count="806">
    <mergeCell ref="N60:O60"/>
    <mergeCell ref="D88:E88"/>
    <mergeCell ref="F88:H88"/>
    <mergeCell ref="I88:M88"/>
    <mergeCell ref="N88:O88"/>
    <mergeCell ref="D114:E114"/>
    <mergeCell ref="F114:H114"/>
    <mergeCell ref="I114:M114"/>
    <mergeCell ref="N114:O114"/>
    <mergeCell ref="D30:E30"/>
    <mergeCell ref="F30:H30"/>
    <mergeCell ref="I30:M30"/>
    <mergeCell ref="N30:O30"/>
    <mergeCell ref="D59:E59"/>
    <mergeCell ref="F59:H59"/>
    <mergeCell ref="I59:M59"/>
    <mergeCell ref="N59:O59"/>
    <mergeCell ref="N185:O185"/>
    <mergeCell ref="N183:O183"/>
    <mergeCell ref="N182:O182"/>
    <mergeCell ref="F184:H184"/>
    <mergeCell ref="I184:M184"/>
    <mergeCell ref="D184:E184"/>
    <mergeCell ref="N184:O184"/>
    <mergeCell ref="N194:O194"/>
    <mergeCell ref="D182:E182"/>
    <mergeCell ref="F182:H182"/>
    <mergeCell ref="I182:M182"/>
    <mergeCell ref="D183:E183"/>
    <mergeCell ref="F183:H183"/>
    <mergeCell ref="I183:M183"/>
    <mergeCell ref="D185:E185"/>
    <mergeCell ref="F185:H185"/>
    <mergeCell ref="I185:M185"/>
    <mergeCell ref="D198:E198"/>
    <mergeCell ref="F198:H198"/>
    <mergeCell ref="D199:E199"/>
    <mergeCell ref="I198:M198"/>
    <mergeCell ref="N198:O198"/>
    <mergeCell ref="F199:H199"/>
    <mergeCell ref="I199:M199"/>
    <mergeCell ref="N199:O199"/>
    <mergeCell ref="N110:O110"/>
    <mergeCell ref="N139:O139"/>
    <mergeCell ref="N155:O155"/>
    <mergeCell ref="D168:E168"/>
    <mergeCell ref="F168:H168"/>
    <mergeCell ref="I168:M168"/>
    <mergeCell ref="N168:O168"/>
    <mergeCell ref="I110:M110"/>
    <mergeCell ref="D139:E139"/>
    <mergeCell ref="F139:H139"/>
    <mergeCell ref="D13:E13"/>
    <mergeCell ref="F13:H13"/>
    <mergeCell ref="I13:M13"/>
    <mergeCell ref="N13:O13"/>
    <mergeCell ref="N16:O16"/>
    <mergeCell ref="D58:E58"/>
    <mergeCell ref="F58:H58"/>
    <mergeCell ref="I58:M58"/>
    <mergeCell ref="N58:O58"/>
    <mergeCell ref="N15:O15"/>
    <mergeCell ref="D203:E203"/>
    <mergeCell ref="F203:H203"/>
    <mergeCell ref="I203:M203"/>
    <mergeCell ref="N192:O192"/>
    <mergeCell ref="N193:O193"/>
    <mergeCell ref="D196:E196"/>
    <mergeCell ref="F196:H196"/>
    <mergeCell ref="I196:M196"/>
    <mergeCell ref="N197:O197"/>
    <mergeCell ref="N196:O196"/>
    <mergeCell ref="D201:E201"/>
    <mergeCell ref="F201:H201"/>
    <mergeCell ref="I201:M201"/>
    <mergeCell ref="D202:E202"/>
    <mergeCell ref="F202:H202"/>
    <mergeCell ref="I202:M202"/>
    <mergeCell ref="D43:E43"/>
    <mergeCell ref="F42:H42"/>
    <mergeCell ref="I139:M139"/>
    <mergeCell ref="D138:E138"/>
    <mergeCell ref="F138:H138"/>
    <mergeCell ref="I138:M138"/>
    <mergeCell ref="D135:E135"/>
    <mergeCell ref="D89:E89"/>
    <mergeCell ref="I89:M89"/>
    <mergeCell ref="D60:E60"/>
    <mergeCell ref="N158:O158"/>
    <mergeCell ref="N140:O140"/>
    <mergeCell ref="D155:E155"/>
    <mergeCell ref="F155:H155"/>
    <mergeCell ref="I155:M155"/>
    <mergeCell ref="D16:E16"/>
    <mergeCell ref="D49:E49"/>
    <mergeCell ref="D39:E39"/>
    <mergeCell ref="F39:H39"/>
    <mergeCell ref="D42:E42"/>
    <mergeCell ref="D164:E164"/>
    <mergeCell ref="F164:H164"/>
    <mergeCell ref="I164:M164"/>
    <mergeCell ref="N164:O164"/>
    <mergeCell ref="N159:O159"/>
    <mergeCell ref="N160:O160"/>
    <mergeCell ref="K1:P1"/>
    <mergeCell ref="I2:P2"/>
    <mergeCell ref="K3:P3"/>
    <mergeCell ref="F2:H2"/>
    <mergeCell ref="N187:O187"/>
    <mergeCell ref="N188:O188"/>
    <mergeCell ref="I161:M161"/>
    <mergeCell ref="I162:M162"/>
    <mergeCell ref="I163:M163"/>
    <mergeCell ref="I181:M181"/>
    <mergeCell ref="D179:E179"/>
    <mergeCell ref="N208:O208"/>
    <mergeCell ref="N6:O6"/>
    <mergeCell ref="N204:O204"/>
    <mergeCell ref="N205:O205"/>
    <mergeCell ref="N206:O206"/>
    <mergeCell ref="N207:O207"/>
    <mergeCell ref="N186:O186"/>
    <mergeCell ref="N191:O191"/>
    <mergeCell ref="N176:O176"/>
    <mergeCell ref="N201:O201"/>
    <mergeCell ref="N200:O200"/>
    <mergeCell ref="N177:O177"/>
    <mergeCell ref="N178:O178"/>
    <mergeCell ref="N179:O179"/>
    <mergeCell ref="N180:O180"/>
    <mergeCell ref="N181:O181"/>
    <mergeCell ref="N189:O189"/>
    <mergeCell ref="N195:O195"/>
    <mergeCell ref="N190:O190"/>
    <mergeCell ref="N172:O172"/>
    <mergeCell ref="N173:O173"/>
    <mergeCell ref="N174:O174"/>
    <mergeCell ref="N175:O175"/>
    <mergeCell ref="N163:O163"/>
    <mergeCell ref="N170:O170"/>
    <mergeCell ref="N165:O165"/>
    <mergeCell ref="N166:O166"/>
    <mergeCell ref="N167:O167"/>
    <mergeCell ref="N171:O171"/>
    <mergeCell ref="N151:O151"/>
    <mergeCell ref="N152:O152"/>
    <mergeCell ref="N153:O153"/>
    <mergeCell ref="N156:O156"/>
    <mergeCell ref="N161:O161"/>
    <mergeCell ref="N157:O157"/>
    <mergeCell ref="N131:O131"/>
    <mergeCell ref="N148:O148"/>
    <mergeCell ref="N149:O149"/>
    <mergeCell ref="N150:O150"/>
    <mergeCell ref="N203:O203"/>
    <mergeCell ref="N202:O202"/>
    <mergeCell ref="N136:O136"/>
    <mergeCell ref="N137:O137"/>
    <mergeCell ref="N138:O138"/>
    <mergeCell ref="N142:O142"/>
    <mergeCell ref="N115:O115"/>
    <mergeCell ref="N116:O116"/>
    <mergeCell ref="N117:O117"/>
    <mergeCell ref="N118:O118"/>
    <mergeCell ref="N143:O143"/>
    <mergeCell ref="N126:O126"/>
    <mergeCell ref="N127:O127"/>
    <mergeCell ref="N128:O128"/>
    <mergeCell ref="N129:O129"/>
    <mergeCell ref="N130:O130"/>
    <mergeCell ref="N122:O122"/>
    <mergeCell ref="N123:O123"/>
    <mergeCell ref="N104:O104"/>
    <mergeCell ref="N105:O105"/>
    <mergeCell ref="N107:O107"/>
    <mergeCell ref="N108:O108"/>
    <mergeCell ref="N109:O109"/>
    <mergeCell ref="N106:O106"/>
    <mergeCell ref="N111:O111"/>
    <mergeCell ref="N112:O112"/>
    <mergeCell ref="N98:O98"/>
    <mergeCell ref="N99:O99"/>
    <mergeCell ref="N100:O100"/>
    <mergeCell ref="N101:O101"/>
    <mergeCell ref="N102:O102"/>
    <mergeCell ref="D192:E192"/>
    <mergeCell ref="F192:H192"/>
    <mergeCell ref="I192:M192"/>
    <mergeCell ref="N125:O125"/>
    <mergeCell ref="I187:M187"/>
    <mergeCell ref="N92:O92"/>
    <mergeCell ref="N93:O93"/>
    <mergeCell ref="N94:O94"/>
    <mergeCell ref="N95:O95"/>
    <mergeCell ref="N96:O96"/>
    <mergeCell ref="N97:O97"/>
    <mergeCell ref="N85:O85"/>
    <mergeCell ref="N86:O86"/>
    <mergeCell ref="N87:O87"/>
    <mergeCell ref="N90:O90"/>
    <mergeCell ref="N91:O91"/>
    <mergeCell ref="N89:O89"/>
    <mergeCell ref="N79:O79"/>
    <mergeCell ref="N80:O80"/>
    <mergeCell ref="N81:O81"/>
    <mergeCell ref="N82:O82"/>
    <mergeCell ref="N83:O83"/>
    <mergeCell ref="N84:O84"/>
    <mergeCell ref="N73:O73"/>
    <mergeCell ref="N74:O74"/>
    <mergeCell ref="N75:O75"/>
    <mergeCell ref="N76:O76"/>
    <mergeCell ref="N77:O77"/>
    <mergeCell ref="N78:O78"/>
    <mergeCell ref="N67:O67"/>
    <mergeCell ref="N68:O68"/>
    <mergeCell ref="N69:O69"/>
    <mergeCell ref="N70:O70"/>
    <mergeCell ref="N71:O71"/>
    <mergeCell ref="N72:O72"/>
    <mergeCell ref="N62:O62"/>
    <mergeCell ref="N63:O63"/>
    <mergeCell ref="N64:O64"/>
    <mergeCell ref="N65:O65"/>
    <mergeCell ref="N66:O66"/>
    <mergeCell ref="D193:E193"/>
    <mergeCell ref="F193:H193"/>
    <mergeCell ref="I193:M193"/>
    <mergeCell ref="N113:O113"/>
    <mergeCell ref="N124:O124"/>
    <mergeCell ref="N9:O9"/>
    <mergeCell ref="N52:O52"/>
    <mergeCell ref="N56:O56"/>
    <mergeCell ref="N49:O49"/>
    <mergeCell ref="N32:O32"/>
    <mergeCell ref="N33:O33"/>
    <mergeCell ref="N35:O35"/>
    <mergeCell ref="N36:O36"/>
    <mergeCell ref="N50:O50"/>
    <mergeCell ref="N37:O37"/>
    <mergeCell ref="N45:O45"/>
    <mergeCell ref="N46:O46"/>
    <mergeCell ref="N40:O40"/>
    <mergeCell ref="N41:O41"/>
    <mergeCell ref="N23:O23"/>
    <mergeCell ref="N27:O27"/>
    <mergeCell ref="N28:O28"/>
    <mergeCell ref="N39:O39"/>
    <mergeCell ref="N43:O43"/>
    <mergeCell ref="N38:O38"/>
    <mergeCell ref="N8:O8"/>
    <mergeCell ref="N29:O29"/>
    <mergeCell ref="N31:O31"/>
    <mergeCell ref="N20:O20"/>
    <mergeCell ref="B10:O10"/>
    <mergeCell ref="N11:O11"/>
    <mergeCell ref="N18:O18"/>
    <mergeCell ref="I28:M28"/>
    <mergeCell ref="D29:E29"/>
    <mergeCell ref="F29:H29"/>
    <mergeCell ref="A211:M211"/>
    <mergeCell ref="A212:I212"/>
    <mergeCell ref="J212:L212"/>
    <mergeCell ref="N12:O12"/>
    <mergeCell ref="N17:O17"/>
    <mergeCell ref="N14:O14"/>
    <mergeCell ref="N19:O19"/>
    <mergeCell ref="N21:O21"/>
    <mergeCell ref="N22:O22"/>
    <mergeCell ref="B208:E208"/>
    <mergeCell ref="F208:H208"/>
    <mergeCell ref="I208:M208"/>
    <mergeCell ref="A209:M209"/>
    <mergeCell ref="B210:D210"/>
    <mergeCell ref="E210:M210"/>
    <mergeCell ref="B205:E205"/>
    <mergeCell ref="F205:H205"/>
    <mergeCell ref="I205:M205"/>
    <mergeCell ref="B207:H207"/>
    <mergeCell ref="I207:M207"/>
    <mergeCell ref="B204:F204"/>
    <mergeCell ref="G204:H204"/>
    <mergeCell ref="I204:M204"/>
    <mergeCell ref="D194:E194"/>
    <mergeCell ref="F194:H194"/>
    <mergeCell ref="I194:M194"/>
    <mergeCell ref="F189:H189"/>
    <mergeCell ref="I189:M189"/>
    <mergeCell ref="D187:E187"/>
    <mergeCell ref="F187:H187"/>
    <mergeCell ref="D190:E190"/>
    <mergeCell ref="F190:H190"/>
    <mergeCell ref="I190:M190"/>
    <mergeCell ref="D191:E191"/>
    <mergeCell ref="F191:H191"/>
    <mergeCell ref="I191:M191"/>
    <mergeCell ref="D188:E188"/>
    <mergeCell ref="F188:H188"/>
    <mergeCell ref="I188:M188"/>
    <mergeCell ref="D189:E189"/>
    <mergeCell ref="I186:M186"/>
    <mergeCell ref="D181:E181"/>
    <mergeCell ref="F181:H181"/>
    <mergeCell ref="N42:O42"/>
    <mergeCell ref="I43:M43"/>
    <mergeCell ref="I42:M42"/>
    <mergeCell ref="N51:O51"/>
    <mergeCell ref="N57:O57"/>
    <mergeCell ref="N61:O61"/>
    <mergeCell ref="N44:O44"/>
    <mergeCell ref="F43:H43"/>
    <mergeCell ref="D186:E186"/>
    <mergeCell ref="F186:H186"/>
    <mergeCell ref="D110:E110"/>
    <mergeCell ref="F110:H110"/>
    <mergeCell ref="F170:H170"/>
    <mergeCell ref="D170:E170"/>
    <mergeCell ref="F179:H179"/>
    <mergeCell ref="B174:M174"/>
    <mergeCell ref="D175:E175"/>
    <mergeCell ref="I179:M179"/>
    <mergeCell ref="D180:E180"/>
    <mergeCell ref="F180:H180"/>
    <mergeCell ref="I180:M180"/>
    <mergeCell ref="D177:E177"/>
    <mergeCell ref="F177:H177"/>
    <mergeCell ref="I177:M177"/>
    <mergeCell ref="D178:E178"/>
    <mergeCell ref="F178:H178"/>
    <mergeCell ref="I178:M178"/>
    <mergeCell ref="F175:H175"/>
    <mergeCell ref="I175:M175"/>
    <mergeCell ref="D176:E176"/>
    <mergeCell ref="F176:H176"/>
    <mergeCell ref="I176:M176"/>
    <mergeCell ref="D172:E172"/>
    <mergeCell ref="F172:H172"/>
    <mergeCell ref="I172:M172"/>
    <mergeCell ref="B173:F173"/>
    <mergeCell ref="G173:H173"/>
    <mergeCell ref="I173:M173"/>
    <mergeCell ref="D171:E171"/>
    <mergeCell ref="F171:H171"/>
    <mergeCell ref="I171:M171"/>
    <mergeCell ref="D166:E166"/>
    <mergeCell ref="F166:H166"/>
    <mergeCell ref="I166:M166"/>
    <mergeCell ref="D167:E167"/>
    <mergeCell ref="F167:H167"/>
    <mergeCell ref="I167:M167"/>
    <mergeCell ref="I170:M170"/>
    <mergeCell ref="D160:E160"/>
    <mergeCell ref="F160:H160"/>
    <mergeCell ref="I160:M160"/>
    <mergeCell ref="D165:E165"/>
    <mergeCell ref="F165:H165"/>
    <mergeCell ref="I165:M165"/>
    <mergeCell ref="D163:E163"/>
    <mergeCell ref="F163:H163"/>
    <mergeCell ref="D161:E161"/>
    <mergeCell ref="D158:E158"/>
    <mergeCell ref="F158:H158"/>
    <mergeCell ref="I158:M158"/>
    <mergeCell ref="D156:E156"/>
    <mergeCell ref="F156:H156"/>
    <mergeCell ref="I156:M156"/>
    <mergeCell ref="D157:E157"/>
    <mergeCell ref="F157:H157"/>
    <mergeCell ref="I157:M157"/>
    <mergeCell ref="F151:H151"/>
    <mergeCell ref="I151:M151"/>
    <mergeCell ref="D152:E152"/>
    <mergeCell ref="F152:H152"/>
    <mergeCell ref="I152:M152"/>
    <mergeCell ref="D153:E153"/>
    <mergeCell ref="F153:H153"/>
    <mergeCell ref="I153:M153"/>
    <mergeCell ref="I142:M142"/>
    <mergeCell ref="D143:E143"/>
    <mergeCell ref="F143:H143"/>
    <mergeCell ref="I143:M143"/>
    <mergeCell ref="D150:E150"/>
    <mergeCell ref="F150:H150"/>
    <mergeCell ref="I150:M150"/>
    <mergeCell ref="D140:E140"/>
    <mergeCell ref="F140:H140"/>
    <mergeCell ref="I140:M140"/>
    <mergeCell ref="D136:E136"/>
    <mergeCell ref="F136:H136"/>
    <mergeCell ref="I136:M136"/>
    <mergeCell ref="D137:E137"/>
    <mergeCell ref="F137:H137"/>
    <mergeCell ref="I137:M137"/>
    <mergeCell ref="F135:H135"/>
    <mergeCell ref="I135:M135"/>
    <mergeCell ref="B133:O134"/>
    <mergeCell ref="N132:O132"/>
    <mergeCell ref="N135:O135"/>
    <mergeCell ref="D131:E131"/>
    <mergeCell ref="F131:H131"/>
    <mergeCell ref="I131:M131"/>
    <mergeCell ref="D132:E132"/>
    <mergeCell ref="F132:H132"/>
    <mergeCell ref="I132:M132"/>
    <mergeCell ref="D129:E129"/>
    <mergeCell ref="F129:H129"/>
    <mergeCell ref="I129:M129"/>
    <mergeCell ref="D130:E130"/>
    <mergeCell ref="F130:H130"/>
    <mergeCell ref="I130:M130"/>
    <mergeCell ref="D127:E127"/>
    <mergeCell ref="F127:H127"/>
    <mergeCell ref="I127:M127"/>
    <mergeCell ref="D128:E128"/>
    <mergeCell ref="F128:H128"/>
    <mergeCell ref="I128:M128"/>
    <mergeCell ref="D125:E125"/>
    <mergeCell ref="F125:H125"/>
    <mergeCell ref="I125:M125"/>
    <mergeCell ref="D126:E126"/>
    <mergeCell ref="F126:H126"/>
    <mergeCell ref="I126:M126"/>
    <mergeCell ref="D123:E123"/>
    <mergeCell ref="F123:H123"/>
    <mergeCell ref="I123:M123"/>
    <mergeCell ref="D124:E124"/>
    <mergeCell ref="F124:H124"/>
    <mergeCell ref="I124:M124"/>
    <mergeCell ref="D122:E122"/>
    <mergeCell ref="F122:H122"/>
    <mergeCell ref="I122:M122"/>
    <mergeCell ref="D118:E118"/>
    <mergeCell ref="F118:H118"/>
    <mergeCell ref="I118:M118"/>
    <mergeCell ref="I120:M120"/>
    <mergeCell ref="D116:E116"/>
    <mergeCell ref="F116:H116"/>
    <mergeCell ref="I116:M116"/>
    <mergeCell ref="D117:E117"/>
    <mergeCell ref="F117:H117"/>
    <mergeCell ref="I117:M117"/>
    <mergeCell ref="D115:E115"/>
    <mergeCell ref="F115:H115"/>
    <mergeCell ref="I115:M115"/>
    <mergeCell ref="D111:E111"/>
    <mergeCell ref="F111:H111"/>
    <mergeCell ref="I111:M111"/>
    <mergeCell ref="D112:E112"/>
    <mergeCell ref="F112:H112"/>
    <mergeCell ref="I112:M112"/>
    <mergeCell ref="D108:E108"/>
    <mergeCell ref="F108:H108"/>
    <mergeCell ref="I108:M108"/>
    <mergeCell ref="D109:E109"/>
    <mergeCell ref="F109:H109"/>
    <mergeCell ref="I109:M109"/>
    <mergeCell ref="F104:H104"/>
    <mergeCell ref="I104:M104"/>
    <mergeCell ref="D105:E105"/>
    <mergeCell ref="F105:H105"/>
    <mergeCell ref="F106:H106"/>
    <mergeCell ref="I106:M106"/>
    <mergeCell ref="D106:E106"/>
    <mergeCell ref="D100:E100"/>
    <mergeCell ref="F100:H100"/>
    <mergeCell ref="I100:M100"/>
    <mergeCell ref="D101:E101"/>
    <mergeCell ref="F101:H101"/>
    <mergeCell ref="I101:M101"/>
    <mergeCell ref="D98:E98"/>
    <mergeCell ref="F98:H98"/>
    <mergeCell ref="I98:M98"/>
    <mergeCell ref="D99:E99"/>
    <mergeCell ref="F99:H99"/>
    <mergeCell ref="I99:M99"/>
    <mergeCell ref="D96:E96"/>
    <mergeCell ref="F96:H96"/>
    <mergeCell ref="I96:M96"/>
    <mergeCell ref="D97:E97"/>
    <mergeCell ref="F97:H97"/>
    <mergeCell ref="I97:M97"/>
    <mergeCell ref="D94:E94"/>
    <mergeCell ref="F94:H94"/>
    <mergeCell ref="I94:M94"/>
    <mergeCell ref="D95:E95"/>
    <mergeCell ref="F95:H95"/>
    <mergeCell ref="I95:M95"/>
    <mergeCell ref="D92:E92"/>
    <mergeCell ref="F92:H92"/>
    <mergeCell ref="I92:M92"/>
    <mergeCell ref="D93:E93"/>
    <mergeCell ref="F93:H93"/>
    <mergeCell ref="I93:M93"/>
    <mergeCell ref="D90:E90"/>
    <mergeCell ref="F90:H90"/>
    <mergeCell ref="I90:M90"/>
    <mergeCell ref="D91:E91"/>
    <mergeCell ref="F91:H91"/>
    <mergeCell ref="I91:M91"/>
    <mergeCell ref="D86:E86"/>
    <mergeCell ref="F86:H86"/>
    <mergeCell ref="I86:M86"/>
    <mergeCell ref="D87:E87"/>
    <mergeCell ref="F87:H87"/>
    <mergeCell ref="I87:M87"/>
    <mergeCell ref="D84:E84"/>
    <mergeCell ref="F84:H84"/>
    <mergeCell ref="I84:M84"/>
    <mergeCell ref="D85:E85"/>
    <mergeCell ref="F85:H85"/>
    <mergeCell ref="I85:M85"/>
    <mergeCell ref="D82:E82"/>
    <mergeCell ref="F82:H82"/>
    <mergeCell ref="I82:M82"/>
    <mergeCell ref="D83:E83"/>
    <mergeCell ref="F83:H83"/>
    <mergeCell ref="I83:M83"/>
    <mergeCell ref="D80:E80"/>
    <mergeCell ref="F80:H80"/>
    <mergeCell ref="I80:M80"/>
    <mergeCell ref="D81:E81"/>
    <mergeCell ref="F81:H81"/>
    <mergeCell ref="I81:M81"/>
    <mergeCell ref="D78:E78"/>
    <mergeCell ref="F78:H78"/>
    <mergeCell ref="I78:M78"/>
    <mergeCell ref="D79:E79"/>
    <mergeCell ref="F79:H79"/>
    <mergeCell ref="I79:M79"/>
    <mergeCell ref="D76:E76"/>
    <mergeCell ref="F76:H76"/>
    <mergeCell ref="I76:M76"/>
    <mergeCell ref="D77:E77"/>
    <mergeCell ref="F77:H77"/>
    <mergeCell ref="I77:M77"/>
    <mergeCell ref="D74:E74"/>
    <mergeCell ref="F74:H74"/>
    <mergeCell ref="I74:M74"/>
    <mergeCell ref="D75:E75"/>
    <mergeCell ref="F75:H75"/>
    <mergeCell ref="I75:M75"/>
    <mergeCell ref="D72:E72"/>
    <mergeCell ref="F72:H72"/>
    <mergeCell ref="I72:M72"/>
    <mergeCell ref="D73:E73"/>
    <mergeCell ref="F73:H73"/>
    <mergeCell ref="I73:M73"/>
    <mergeCell ref="D70:E70"/>
    <mergeCell ref="F70:H70"/>
    <mergeCell ref="I70:M70"/>
    <mergeCell ref="D71:E71"/>
    <mergeCell ref="F71:H71"/>
    <mergeCell ref="I71:M71"/>
    <mergeCell ref="D68:E68"/>
    <mergeCell ref="F68:H68"/>
    <mergeCell ref="I68:M68"/>
    <mergeCell ref="D69:E69"/>
    <mergeCell ref="F69:H69"/>
    <mergeCell ref="I69:M69"/>
    <mergeCell ref="D66:E66"/>
    <mergeCell ref="F66:H66"/>
    <mergeCell ref="I66:M66"/>
    <mergeCell ref="D67:E67"/>
    <mergeCell ref="F67:H67"/>
    <mergeCell ref="I67:M67"/>
    <mergeCell ref="D195:E195"/>
    <mergeCell ref="F195:H195"/>
    <mergeCell ref="I195:M195"/>
    <mergeCell ref="F102:H102"/>
    <mergeCell ref="I105:M105"/>
    <mergeCell ref="D159:E159"/>
    <mergeCell ref="F159:H159"/>
    <mergeCell ref="D113:E113"/>
    <mergeCell ref="F113:H113"/>
    <mergeCell ref="I113:M113"/>
    <mergeCell ref="D64:E64"/>
    <mergeCell ref="F64:H64"/>
    <mergeCell ref="I64:M64"/>
    <mergeCell ref="D65:E65"/>
    <mergeCell ref="F65:H65"/>
    <mergeCell ref="I65:M65"/>
    <mergeCell ref="D62:E62"/>
    <mergeCell ref="F62:H62"/>
    <mergeCell ref="I62:M62"/>
    <mergeCell ref="D63:E63"/>
    <mergeCell ref="F63:H63"/>
    <mergeCell ref="I63:M63"/>
    <mergeCell ref="D57:E57"/>
    <mergeCell ref="F57:H57"/>
    <mergeCell ref="I57:M57"/>
    <mergeCell ref="D61:E61"/>
    <mergeCell ref="F61:H61"/>
    <mergeCell ref="I61:M61"/>
    <mergeCell ref="F60:H60"/>
    <mergeCell ref="I60:M60"/>
    <mergeCell ref="D51:E51"/>
    <mergeCell ref="F51:H51"/>
    <mergeCell ref="I51:M51"/>
    <mergeCell ref="D52:E52"/>
    <mergeCell ref="F52:H52"/>
    <mergeCell ref="I52:M52"/>
    <mergeCell ref="I46:M46"/>
    <mergeCell ref="F49:H49"/>
    <mergeCell ref="I49:M49"/>
    <mergeCell ref="D50:E50"/>
    <mergeCell ref="F50:H50"/>
    <mergeCell ref="I50:M50"/>
    <mergeCell ref="D46:E46"/>
    <mergeCell ref="F46:H46"/>
    <mergeCell ref="D37:E37"/>
    <mergeCell ref="F37:H37"/>
    <mergeCell ref="I37:M37"/>
    <mergeCell ref="F44:H44"/>
    <mergeCell ref="I44:M44"/>
    <mergeCell ref="D45:E45"/>
    <mergeCell ref="F45:H45"/>
    <mergeCell ref="I45:M45"/>
    <mergeCell ref="D44:E44"/>
    <mergeCell ref="I39:M39"/>
    <mergeCell ref="D35:E35"/>
    <mergeCell ref="F35:H35"/>
    <mergeCell ref="I35:M35"/>
    <mergeCell ref="D36:E36"/>
    <mergeCell ref="F36:H36"/>
    <mergeCell ref="I36:M36"/>
    <mergeCell ref="D32:E32"/>
    <mergeCell ref="F32:H32"/>
    <mergeCell ref="I32:M32"/>
    <mergeCell ref="D33:E33"/>
    <mergeCell ref="F33:H33"/>
    <mergeCell ref="I33:M33"/>
    <mergeCell ref="F31:H31"/>
    <mergeCell ref="I31:M31"/>
    <mergeCell ref="I21:M21"/>
    <mergeCell ref="D22:E22"/>
    <mergeCell ref="F22:H22"/>
    <mergeCell ref="I22:M22"/>
    <mergeCell ref="D23:E23"/>
    <mergeCell ref="F23:H23"/>
    <mergeCell ref="I23:M23"/>
    <mergeCell ref="D21:E21"/>
    <mergeCell ref="F21:H21"/>
    <mergeCell ref="I15:M15"/>
    <mergeCell ref="D19:E19"/>
    <mergeCell ref="F19:H19"/>
    <mergeCell ref="I19:M19"/>
    <mergeCell ref="D20:E20"/>
    <mergeCell ref="F20:H20"/>
    <mergeCell ref="I20:M20"/>
    <mergeCell ref="F18:H18"/>
    <mergeCell ref="D17:E17"/>
    <mergeCell ref="F16:H16"/>
    <mergeCell ref="F14:H14"/>
    <mergeCell ref="I14:M14"/>
    <mergeCell ref="D12:E12"/>
    <mergeCell ref="F12:H12"/>
    <mergeCell ref="D14:E14"/>
    <mergeCell ref="D15:E15"/>
    <mergeCell ref="I12:M12"/>
    <mergeCell ref="F15:H15"/>
    <mergeCell ref="D18:E18"/>
    <mergeCell ref="I16:M16"/>
    <mergeCell ref="D197:E197"/>
    <mergeCell ref="F197:H197"/>
    <mergeCell ref="I197:M197"/>
    <mergeCell ref="A7:C7"/>
    <mergeCell ref="D7:G7"/>
    <mergeCell ref="H7:M7"/>
    <mergeCell ref="F9:H9"/>
    <mergeCell ref="I9:M9"/>
    <mergeCell ref="D11:E11"/>
    <mergeCell ref="F11:H11"/>
    <mergeCell ref="I11:M11"/>
    <mergeCell ref="N4:O4"/>
    <mergeCell ref="D8:E8"/>
    <mergeCell ref="F8:H8"/>
    <mergeCell ref="I8:M8"/>
    <mergeCell ref="D9:E9"/>
    <mergeCell ref="A4:M4"/>
    <mergeCell ref="A5:J5"/>
    <mergeCell ref="L5:M5"/>
    <mergeCell ref="A6:M6"/>
    <mergeCell ref="I18:M18"/>
    <mergeCell ref="I17:M17"/>
    <mergeCell ref="D200:E200"/>
    <mergeCell ref="F200:H200"/>
    <mergeCell ref="I200:M200"/>
    <mergeCell ref="D24:E24"/>
    <mergeCell ref="D25:E25"/>
    <mergeCell ref="D26:E26"/>
    <mergeCell ref="F24:H24"/>
    <mergeCell ref="F25:H25"/>
    <mergeCell ref="F26:H26"/>
    <mergeCell ref="I25:M25"/>
    <mergeCell ref="N26:O26"/>
    <mergeCell ref="I24:M24"/>
    <mergeCell ref="N24:O24"/>
    <mergeCell ref="N25:O25"/>
    <mergeCell ref="D34:E34"/>
    <mergeCell ref="F34:H34"/>
    <mergeCell ref="I34:M34"/>
    <mergeCell ref="N34:O34"/>
    <mergeCell ref="D27:E27"/>
    <mergeCell ref="F27:H27"/>
    <mergeCell ref="I27:M27"/>
    <mergeCell ref="F28:H28"/>
    <mergeCell ref="I29:M29"/>
    <mergeCell ref="D31:E31"/>
    <mergeCell ref="D40:E40"/>
    <mergeCell ref="D41:E41"/>
    <mergeCell ref="F40:H40"/>
    <mergeCell ref="F41:H41"/>
    <mergeCell ref="I40:M40"/>
    <mergeCell ref="I41:M41"/>
    <mergeCell ref="I159:M159"/>
    <mergeCell ref="I26:M26"/>
    <mergeCell ref="D28:E28"/>
    <mergeCell ref="D104:E104"/>
    <mergeCell ref="D107:E107"/>
    <mergeCell ref="F107:H107"/>
    <mergeCell ref="I107:M107"/>
    <mergeCell ref="I55:M55"/>
    <mergeCell ref="D120:E120"/>
    <mergeCell ref="F120:H120"/>
    <mergeCell ref="D162:E162"/>
    <mergeCell ref="F161:H161"/>
    <mergeCell ref="D38:E38"/>
    <mergeCell ref="I38:M38"/>
    <mergeCell ref="D148:E148"/>
    <mergeCell ref="D149:E149"/>
    <mergeCell ref="D102:E102"/>
    <mergeCell ref="I102:M102"/>
    <mergeCell ref="F162:H162"/>
    <mergeCell ref="I48:M48"/>
    <mergeCell ref="N162:O162"/>
    <mergeCell ref="F148:H148"/>
    <mergeCell ref="I148:M148"/>
    <mergeCell ref="F149:H149"/>
    <mergeCell ref="I149:M149"/>
    <mergeCell ref="D47:E47"/>
    <mergeCell ref="D48:E48"/>
    <mergeCell ref="F47:H47"/>
    <mergeCell ref="I47:M47"/>
    <mergeCell ref="F48:H48"/>
    <mergeCell ref="N47:O47"/>
    <mergeCell ref="N48:O48"/>
    <mergeCell ref="D53:E53"/>
    <mergeCell ref="D54:E54"/>
    <mergeCell ref="D55:E55"/>
    <mergeCell ref="F53:H53"/>
    <mergeCell ref="F54:H54"/>
    <mergeCell ref="F55:H55"/>
    <mergeCell ref="I53:M53"/>
    <mergeCell ref="I54:M54"/>
    <mergeCell ref="N53:O53"/>
    <mergeCell ref="N54:O54"/>
    <mergeCell ref="N55:O55"/>
    <mergeCell ref="D103:E103"/>
    <mergeCell ref="F103:H103"/>
    <mergeCell ref="I103:M103"/>
    <mergeCell ref="N103:O103"/>
    <mergeCell ref="D56:E56"/>
    <mergeCell ref="F56:H56"/>
    <mergeCell ref="I56:M56"/>
    <mergeCell ref="N120:O120"/>
    <mergeCell ref="N121:O121"/>
    <mergeCell ref="D119:E119"/>
    <mergeCell ref="F119:H119"/>
    <mergeCell ref="I119:M119"/>
    <mergeCell ref="N119:O119"/>
    <mergeCell ref="D121:E121"/>
    <mergeCell ref="F121:H121"/>
    <mergeCell ref="I121:M121"/>
    <mergeCell ref="D141:E141"/>
    <mergeCell ref="F141:H141"/>
    <mergeCell ref="I141:M141"/>
    <mergeCell ref="N141:O141"/>
    <mergeCell ref="D144:E144"/>
    <mergeCell ref="F144:H144"/>
    <mergeCell ref="I144:M144"/>
    <mergeCell ref="N144:O144"/>
    <mergeCell ref="D142:E142"/>
    <mergeCell ref="F142:H142"/>
    <mergeCell ref="N154:O154"/>
    <mergeCell ref="D145:E145"/>
    <mergeCell ref="F145:H145"/>
    <mergeCell ref="I145:M145"/>
    <mergeCell ref="N145:O145"/>
    <mergeCell ref="D146:E146"/>
    <mergeCell ref="F146:H146"/>
    <mergeCell ref="I146:M146"/>
    <mergeCell ref="N146:O146"/>
    <mergeCell ref="D151:E151"/>
    <mergeCell ref="F169:H169"/>
    <mergeCell ref="I169:M169"/>
    <mergeCell ref="N169:O169"/>
    <mergeCell ref="D147:E147"/>
    <mergeCell ref="F147:H147"/>
    <mergeCell ref="I147:M147"/>
    <mergeCell ref="N147:O147"/>
    <mergeCell ref="D154:E154"/>
    <mergeCell ref="F154:H154"/>
    <mergeCell ref="I154:M154"/>
  </mergeCells>
  <printOptions/>
  <pageMargins left="0.5511811023622047" right="0.7480314960629921" top="0.5905511811023623" bottom="0.7874015748031497" header="0.3937007874015748" footer="0.5118110236220472"/>
  <pageSetup orientation="portrait" paperSize="9" scale="85" r:id="rId1"/>
  <headerFooter>
    <oddHeader>&amp;C
&amp;10
&amp;R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2011-08-03T08:56:38Z</cp:lastPrinted>
  <dcterms:modified xsi:type="dcterms:W3CDTF">2012-02-13T10:58:17Z</dcterms:modified>
  <cp:category/>
  <cp:version/>
  <cp:contentType/>
  <cp:contentStatus/>
</cp:coreProperties>
</file>